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13_ncr:1_{AF679BF7-46BD-4535-B76E-643AD6B53C88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71" i="1" s="1"/>
  <c r="D65" i="1"/>
  <c r="D70" i="1" s="1"/>
  <c r="D64" i="1"/>
  <c r="D69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<sst xmlns="http://schemas.openxmlformats.org/spreadsheetml/2006/main" count="131" uniqueCount="63">
  <si>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</si>
  <si>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</si>
  <si>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</si>
  <si>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</si>
  <si>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</si>
  <si>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</si>
  <si>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</si>
  <si>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</si>
  <si>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</si>
  <si>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</si>
  <si>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</si>
  <si>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</si>
  <si>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</si>
  <si>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</si>
  <si>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</si>
  <si>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</si>
  <si>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</si>
  <si>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</si>
  <si>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</si>
  <si>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</si>
  <si>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</si>
  <si>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</si>
  <si>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</si>
  <si>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</si>
  <si>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</si>
  <si>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</si>
  <si>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</si>
  <si>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</si>
  <si>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</si>
  <si>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</si>
  <si>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</si>
  <si>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</si>
  <si>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</si>
  <si>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</si>
  <si>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</si>
  <si>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</si>
  <si>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</si>
  <si>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</si>
  <si>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</si>
  <si>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</si>
  <si>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</si>
  <si>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</si>
  <si>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</si>
  <si>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</si>
  <si>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</si>
  <si>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</si>
  <si>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</si>
  <si>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</si>
  <si>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</si>
  <si>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</si>
  <si>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</si>
  <si>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</si>
  <si>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</si>
  <si>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</si>
  <si>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</si>
  <si>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</si>
  <si>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</si>
  <si>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</si>
  <si>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</si>
  <si>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 xml:space="preserve">1. Lowest and Peak Production in January were 1.66 million bopd and 1.79 million bopd respectively </t>
  </si>
  <si>
    <t xml:space="preserve">2. The daily average production in January was 1,737,480 barrels per day, comprising of both Crude oil (1,538,697 bopd) and condensate (198,783 bopd) </t>
  </si>
  <si>
    <t xml:space="preserve"> 3. The average crude oil production was 103% of OPEC quota (1.5 mbpd)</t>
  </si>
  <si>
    <t>Remarks on January 2025 Production: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</si>
</sst>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49">
    <xf numFmtId="0" fontId="0" fillId="0" borderId="0" xfId="0"/>
    <xf numFmtId="165" fontId="51" fillId="2" borderId="0" xfId="1" applyNumberFormat="1" applyFont="1" applyFill="1" applyAlignment="1">
      <alignment horizontal="left"/>
    </xf>
    <xf numFmtId="0" fontId="52" fillId="2" borderId="0" xfId="0" applyFont="1" applyFill="1" applyAlignment="1">
      <alignment wrapText="1"/>
    </xf>
    <xf numFmtId="0" fontId="52" fillId="2" borderId="0" xfId="0" applyFont="1" applyFill="1"/>
    <xf numFmtId="165" fontId="52" fillId="2" borderId="0" xfId="0" applyNumberFormat="1" applyFont="1" applyFill="1"/>
    <xf numFmtId="165" fontId="52" fillId="0" borderId="6" xfId="0" applyNumberFormat="1" applyFont="1" applyBorder="1" applyAlignment="1">
      <alignment vertical="top"/>
    </xf>
    <xf numFmtId="43" fontId="52" fillId="2" borderId="0" xfId="0" applyNumberFormat="1" applyFont="1" applyFill="1"/>
    <xf numFmtId="165" fontId="52" fillId="2" borderId="1" xfId="1" applyNumberFormat="1" applyFont="1" applyFill="1" applyBorder="1"/>
    <xf numFmtId="165" fontId="52" fillId="0" borderId="1" xfId="1" applyNumberFormat="1" applyFont="1" applyFill="1" applyBorder="1"/>
    <xf numFmtId="0" fontId="54" fillId="3" borderId="9" xfId="0" applyFont="1" applyFill="1" applyBorder="1" applyAlignment="1">
      <alignment horizontal="left"/>
    </xf>
    <xf numFmtId="165" fontId="54" fillId="3" borderId="9" xfId="1" applyNumberFormat="1" applyFont="1" applyFill="1" applyBorder="1"/>
    <xf numFmtId="164" fontId="52" fillId="2" borderId="0" xfId="0" applyNumberFormat="1" applyFont="1" applyFill="1"/>
    <xf numFmtId="165" fontId="52" fillId="2" borderId="6" xfId="0" applyNumberFormat="1" applyFont="1" applyFill="1" applyBorder="1"/>
    <xf numFmtId="165" fontId="52" fillId="2" borderId="2" xfId="1" applyNumberFormat="1" applyFont="1" applyFill="1" applyBorder="1"/>
    <xf numFmtId="0" fontId="53" fillId="3" borderId="14" xfId="2" applyFont="1" applyFill="1" applyBorder="1" applyAlignment="1">
      <alignment horizontal="left"/>
    </xf>
    <xf numFmtId="165" fontId="56" fillId="4" borderId="6" xfId="0" applyNumberFormat="1" applyFont="1" applyFill="1" applyBorder="1"/>
    <xf numFmtId="165" fontId="56" fillId="4" borderId="1" xfId="0" applyNumberFormat="1" applyFont="1" applyFill="1" applyBorder="1"/>
    <xf numFmtId="0" fontId="53" fillId="3" borderId="26" xfId="2" applyFont="1" applyFill="1" applyBorder="1" applyAlignment="1">
      <alignment horizontal="left"/>
    </xf>
    <xf numFmtId="165" fontId="54" fillId="3" borderId="2" xfId="1" applyNumberFormat="1" applyFont="1" applyFill="1" applyBorder="1"/>
    <xf numFmtId="0" fontId="54" fillId="3" borderId="15" xfId="0" applyFont="1" applyFill="1" applyBorder="1" applyAlignment="1">
      <alignment horizontal="left"/>
    </xf>
    <xf numFmtId="165" fontId="52" fillId="2" borderId="25" xfId="0" applyNumberFormat="1" applyFont="1" applyFill="1" applyBorder="1"/>
    <xf numFmtId="165" fontId="52" fillId="3" borderId="9" xfId="1" applyNumberFormat="1" applyFont="1" applyFill="1" applyBorder="1"/>
    <xf numFmtId="0" fontId="54" fillId="2" borderId="16" xfId="0" applyFont="1" applyFill="1" applyBorder="1" applyAlignment="1">
      <alignment wrapText="1"/>
    </xf>
    <xf numFmtId="165" fontId="52" fillId="2" borderId="18" xfId="1" applyNumberFormat="1" applyFont="1" applyFill="1" applyBorder="1"/>
    <xf numFmtId="0" fontId="54" fillId="2" borderId="19" xfId="0" applyFont="1" applyFill="1" applyBorder="1" applyAlignment="1">
      <alignment wrapText="1"/>
    </xf>
    <xf numFmtId="165" fontId="52" fillId="2" borderId="4" xfId="1" applyNumberFormat="1" applyFont="1" applyFill="1" applyBorder="1"/>
    <xf numFmtId="0" fontId="53" fillId="2" borderId="19" xfId="2" applyFont="1" applyFill="1" applyBorder="1" applyAlignment="1">
      <alignment wrapText="1"/>
    </xf>
    <xf numFmtId="165" fontId="52" fillId="5" borderId="4" xfId="1" applyNumberFormat="1" applyFont="1" applyFill="1" applyBorder="1"/>
    <xf numFmtId="0" fontId="53" fillId="2" borderId="30" xfId="2" applyFont="1" applyFill="1" applyBorder="1" applyAlignment="1">
      <alignment wrapText="1"/>
    </xf>
    <xf numFmtId="165" fontId="52" fillId="2" borderId="32" xfId="1" applyNumberFormat="1" applyFont="1" applyFill="1" applyBorder="1"/>
    <xf numFmtId="0" fontId="53" fillId="2" borderId="20" xfId="2" applyFont="1" applyFill="1" applyBorder="1" applyAlignment="1">
      <alignment wrapText="1"/>
    </xf>
    <xf numFmtId="165" fontId="52" fillId="2" borderId="22" xfId="1" applyNumberFormat="1" applyFont="1" applyFill="1" applyBorder="1"/>
    <xf numFmtId="0" fontId="53" fillId="5" borderId="23" xfId="2" applyFont="1" applyFill="1" applyBorder="1" applyAlignment="1">
      <alignment wrapText="1"/>
    </xf>
    <xf numFmtId="0" fontId="54" fillId="5" borderId="23" xfId="0" applyFont="1" applyFill="1" applyBorder="1" applyAlignment="1">
      <alignment wrapText="1"/>
    </xf>
    <xf numFmtId="0" fontId="54" fillId="5" borderId="24" xfId="0" applyFont="1" applyFill="1" applyBorder="1" applyAlignment="1">
      <alignment wrapText="1"/>
    </xf>
    <xf numFmtId="165" fontId="52" fillId="5" borderId="22" xfId="1" applyNumberFormat="1" applyFont="1" applyFill="1" applyBorder="1"/>
    <xf numFmtId="0" fontId="54" fillId="2" borderId="18" xfId="0" applyFont="1" applyFill="1" applyBorder="1" applyAlignment="1">
      <alignment horizontal="left"/>
    </xf>
    <xf numFmtId="165" fontId="54" fillId="2" borderId="18" xfId="0" applyNumberFormat="1" applyFont="1" applyFill="1" applyBorder="1"/>
    <xf numFmtId="165" fontId="54" fillId="2" borderId="18" xfId="1" applyNumberFormat="1" applyFont="1" applyFill="1" applyBorder="1"/>
    <xf numFmtId="165" fontId="53" fillId="2" borderId="4" xfId="1" applyNumberFormat="1" applyFont="1" applyFill="1" applyBorder="1"/>
    <xf numFmtId="165" fontId="54" fillId="2" borderId="4" xfId="0" applyNumberFormat="1" applyFont="1" applyFill="1" applyBorder="1"/>
    <xf numFmtId="0" fontId="54" fillId="2" borderId="22" xfId="0" applyFont="1" applyFill="1" applyBorder="1" applyAlignment="1">
      <alignment horizontal="left"/>
    </xf>
    <xf numFmtId="165" fontId="54" fillId="2" borderId="22" xfId="0" applyNumberFormat="1" applyFont="1" applyFill="1" applyBorder="1"/>
    <xf numFmtId="0" fontId="52" fillId="2" borderId="0" xfId="0" applyFont="1" applyFill="1" applyAlignment="1">
      <alignment horizontal="left" wrapText="1"/>
    </xf>
    <xf numFmtId="165" fontId="54" fillId="2" borderId="0" xfId="1" applyNumberFormat="1" applyFont="1" applyFill="1"/>
    <xf numFmtId="165" fontId="52" fillId="2" borderId="0" xfId="1" applyNumberFormat="1" applyFont="1" applyFill="1"/>
    <xf numFmtId="9" fontId="52" fillId="2" borderId="0" xfId="56823" applyFont="1" applyFill="1"/>
    <xf numFmtId="10" fontId="52" fillId="2" borderId="0" xfId="56823" applyNumberFormat="1" applyFont="1" applyFill="1"/>
    <xf numFmtId="43" fontId="52" fillId="2" borderId="0" xfId="1" applyFont="1" applyFill="1"/>
    <xf numFmtId="0" fontId="52" fillId="2" borderId="0" xfId="0" applyFont="1" applyFill="1" applyAlignment="1">
      <alignment horizontal="center"/>
    </xf>
    <xf numFmtId="43" fontId="52" fillId="2" borderId="0" xfId="0" applyNumberFormat="1" applyFont="1" applyFill="1" applyAlignment="1">
      <alignment horizontal="center"/>
    </xf>
    <xf numFmtId="0" fontId="54" fillId="2" borderId="4" xfId="0" applyFont="1" applyFill="1" applyBorder="1" applyAlignment="1">
      <alignment horizontal="left" wrapText="1"/>
    </xf>
    <xf numFmtId="0" fontId="54" fillId="2" borderId="22" xfId="0" applyFont="1" applyFill="1" applyBorder="1" applyAlignment="1">
      <alignment horizontal="left" wrapText="1"/>
    </xf>
    <xf numFmtId="0" fontId="54" fillId="2" borderId="0" xfId="0" applyFont="1" applyFill="1" applyAlignment="1">
      <alignment horizontal="left" wrapText="1"/>
    </xf>
    <xf numFmtId="0" fontId="54" fillId="2" borderId="18" xfId="0" applyFont="1" applyFill="1" applyBorder="1" applyAlignment="1">
      <alignment horizontal="left" wrapText="1"/>
    </xf>
    <xf numFmtId="0" fontId="53" fillId="2" borderId="46" xfId="2" applyFont="1" applyFill="1" applyBorder="1" applyAlignment="1">
      <alignment wrapText="1"/>
    </xf>
    <xf numFmtId="165" fontId="52" fillId="2" borderId="46" xfId="1" applyNumberFormat="1" applyFont="1" applyFill="1" applyBorder="1"/>
    <xf numFmtId="0" fontId="54" fillId="2" borderId="6" xfId="0" applyFont="1" applyFill="1" applyBorder="1"/>
    <xf numFmtId="165" fontId="55" fillId="0" borderId="6" xfId="0" applyNumberFormat="1" applyFont="1" applyBorder="1"/>
    <xf numFmtId="165" fontId="52" fillId="5" borderId="33" xfId="0" applyNumberFormat="1" applyFont="1" applyFill="1" applyBorder="1"/>
    <xf numFmtId="165" fontId="52" fillId="0" borderId="6" xfId="0" applyNumberFormat="1" applyFont="1" applyBorder="1"/>
    <xf numFmtId="165" fontId="52" fillId="2" borderId="33" xfId="0" applyNumberFormat="1" applyFont="1" applyFill="1" applyBorder="1"/>
    <xf numFmtId="0" fontId="54" fillId="2" borderId="1" xfId="0" applyFont="1" applyFill="1" applyBorder="1"/>
    <xf numFmtId="165" fontId="52" fillId="2" borderId="1" xfId="1" applyNumberFormat="1" applyFont="1" applyFill="1" applyBorder="1" applyAlignment="1"/>
    <xf numFmtId="165" fontId="55" fillId="0" borderId="1" xfId="1" applyNumberFormat="1" applyFont="1" applyFill="1" applyBorder="1" applyAlignment="1"/>
    <xf numFmtId="165" fontId="52" fillId="2" borderId="1" xfId="6" applyNumberFormat="1" applyFont="1" applyFill="1" applyBorder="1" applyAlignment="1"/>
    <xf numFmtId="165" fontId="52" fillId="0" borderId="1" xfId="1" applyNumberFormat="1" applyFont="1" applyFill="1" applyBorder="1" applyAlignment="1"/>
    <xf numFmtId="165" fontId="54" fillId="3" borderId="9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0" borderId="6" xfId="0" applyNumberFormat="1" applyFont="1" applyBorder="1" applyAlignment="1">
      <alignment horizontal="left"/>
    </xf>
    <xf numFmtId="165" fontId="56" fillId="4" borderId="25" xfId="0" applyNumberFormat="1" applyFont="1" applyFill="1" applyBorder="1"/>
    <xf numFmtId="0" fontId="54" fillId="2" borderId="2" xfId="0" applyFont="1" applyFill="1" applyBorder="1"/>
    <xf numFmtId="165" fontId="52" fillId="2" borderId="2" xfId="1" applyNumberFormat="1" applyFont="1" applyFill="1" applyBorder="1" applyAlignment="1"/>
    <xf numFmtId="165" fontId="56" fillId="4" borderId="2" xfId="1" applyNumberFormat="1" applyFont="1" applyFill="1" applyBorder="1" applyAlignment="1"/>
    <xf numFmtId="0" fontId="53" fillId="2" borderId="6" xfId="2" applyFont="1" applyFill="1" applyBorder="1"/>
    <xf numFmtId="0" fontId="53" fillId="2" borderId="1" xfId="2" applyFont="1" applyFill="1" applyBorder="1"/>
    <xf numFmtId="0" fontId="55" fillId="2" borderId="6" xfId="2" applyFont="1" applyFill="1" applyBorder="1"/>
    <xf numFmtId="0" fontId="55" fillId="2" borderId="1" xfId="2" applyFont="1" applyFill="1" applyBorder="1"/>
    <xf numFmtId="165" fontId="54" fillId="3" borderId="2" xfId="1" applyNumberFormat="1" applyFont="1" applyFill="1" applyBorder="1" applyAlignment="1"/>
    <xf numFmtId="0" fontId="52" fillId="2" borderId="6" xfId="0" applyFont="1" applyFill="1" applyBorder="1"/>
    <xf numFmtId="0" fontId="52" fillId="2" borderId="1" xfId="0" applyFont="1" applyFill="1" applyBorder="1"/>
    <xf numFmtId="0" fontId="52" fillId="2" borderId="25" xfId="0" applyFont="1" applyFill="1" applyBorder="1"/>
    <xf numFmtId="165" fontId="52" fillId="3" borderId="9" xfId="1" applyNumberFormat="1" applyFont="1" applyFill="1" applyBorder="1" applyAlignment="1"/>
    <xf numFmtId="0" fontId="54" fillId="2" borderId="17" xfId="0" applyFont="1" applyFill="1" applyBorder="1"/>
    <xf numFmtId="165" fontId="52" fillId="2" borderId="18" xfId="1" applyNumberFormat="1" applyFont="1" applyFill="1" applyBorder="1" applyAlignment="1"/>
    <xf numFmtId="0" fontId="54" fillId="2" borderId="3" xfId="0" applyFont="1" applyFill="1" applyBorder="1"/>
    <xf numFmtId="165" fontId="52" fillId="2" borderId="4" xfId="1" applyNumberFormat="1" applyFont="1" applyFill="1" applyBorder="1" applyAlignment="1"/>
    <xf numFmtId="0" fontId="53" fillId="2" borderId="3" xfId="2" applyFont="1" applyFill="1" applyBorder="1"/>
    <xf numFmtId="165" fontId="52" fillId="5" borderId="4" xfId="1" applyNumberFormat="1" applyFont="1" applyFill="1" applyBorder="1" applyAlignment="1"/>
    <xf numFmtId="165" fontId="55" fillId="2" borderId="4" xfId="1" applyNumberFormat="1" applyFont="1" applyFill="1" applyBorder="1" applyAlignment="1"/>
    <xf numFmtId="43" fontId="52" fillId="2" borderId="4" xfId="1" applyFont="1" applyFill="1" applyBorder="1" applyAlignment="1"/>
    <xf numFmtId="0" fontId="53" fillId="2" borderId="46" xfId="2" applyFont="1" applyFill="1" applyBorder="1"/>
    <xf numFmtId="165" fontId="52" fillId="2" borderId="46" xfId="1" applyNumberFormat="1" applyFont="1" applyFill="1" applyBorder="1" applyAlignment="1"/>
    <xf numFmtId="0" fontId="53" fillId="2" borderId="31" xfId="2" applyFont="1" applyFill="1" applyBorder="1"/>
    <xf numFmtId="165" fontId="52" fillId="2" borderId="32" xfId="1" applyNumberFormat="1" applyFont="1" applyFill="1" applyBorder="1" applyAlignment="1"/>
    <xf numFmtId="165" fontId="52" fillId="5" borderId="32" xfId="1" applyNumberFormat="1" applyFont="1" applyFill="1" applyBorder="1" applyAlignment="1"/>
    <xf numFmtId="0" fontId="53" fillId="2" borderId="21" xfId="2" applyFont="1" applyFill="1" applyBorder="1"/>
    <xf numFmtId="165" fontId="52" fillId="2" borderId="22" xfId="1" applyNumberFormat="1" applyFont="1" applyFill="1" applyBorder="1" applyAlignment="1"/>
    <xf numFmtId="0" fontId="53" fillId="5" borderId="4" xfId="2" applyFont="1" applyFill="1" applyBorder="1"/>
    <xf numFmtId="166" fontId="52" fillId="5" borderId="4" xfId="1" applyNumberFormat="1" applyFont="1" applyFill="1" applyBorder="1" applyAlignment="1"/>
    <xf numFmtId="0" fontId="53" fillId="5" borderId="22" xfId="2" applyFont="1" applyFill="1" applyBorder="1"/>
    <xf numFmtId="165" fontId="52" fillId="5" borderId="22" xfId="1" applyNumberFormat="1" applyFont="1" applyFill="1" applyBorder="1" applyAlignment="1"/>
    <xf numFmtId="166" fontId="52" fillId="5" borderId="22" xfId="1" applyNumberFormat="1" applyFont="1" applyFill="1" applyBorder="1" applyAlignment="1"/>
    <xf numFmtId="165" fontId="54" fillId="2" borderId="18" xfId="1" applyNumberFormat="1" applyFont="1" applyFill="1" applyBorder="1" applyAlignment="1"/>
    <xf numFmtId="165" fontId="53" fillId="2" borderId="4" xfId="1" applyNumberFormat="1" applyFont="1" applyFill="1" applyBorder="1" applyAlignment="1"/>
    <xf numFmtId="165" fontId="57" fillId="2" borderId="0" xfId="1" applyNumberFormat="1" applyFont="1" applyFill="1"/>
    <xf numFmtId="165" fontId="57" fillId="2" borderId="0" xfId="1" applyNumberFormat="1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54" fillId="2" borderId="2" xfId="0" applyFont="1" applyFill="1" applyBorder="1" applyAlignment="1">
      <alignment horizontal="left" wrapText="1"/>
    </xf>
    <xf numFmtId="0" fontId="54" fillId="2" borderId="2" xfId="0" applyFont="1" applyFill="1" applyBorder="1" applyAlignment="1">
      <alignment horizontal="left"/>
    </xf>
    <xf numFmtId="0" fontId="54" fillId="2" borderId="47" xfId="0" applyFont="1" applyFill="1" applyBorder="1" applyAlignment="1">
      <alignment horizontal="center"/>
    </xf>
    <xf numFmtId="3" fontId="59" fillId="0" borderId="6" xfId="0" applyNumberFormat="1" applyFont="1" applyBorder="1"/>
    <xf numFmtId="3" fontId="59" fillId="0" borderId="25" xfId="0" applyNumberFormat="1" applyFont="1" applyBorder="1"/>
    <xf numFmtId="0" fontId="54" fillId="33" borderId="48" xfId="0" applyFont="1" applyFill="1" applyBorder="1" applyAlignment="1">
      <alignment horizontal="left" wrapText="1"/>
    </xf>
    <xf numFmtId="0" fontId="54" fillId="33" borderId="48" xfId="0" applyFont="1" applyFill="1" applyBorder="1" applyAlignment="1">
      <alignment horizontal="left"/>
    </xf>
    <xf numFmtId="0" fontId="54" fillId="33" borderId="48" xfId="0" applyFont="1" applyFill="1" applyBorder="1" applyAlignment="1">
      <alignment horizontal="center"/>
    </xf>
    <xf numFmtId="174" fontId="52" fillId="2" borderId="6" xfId="0" applyNumberFormat="1" applyFont="1" applyFill="1" applyBorder="1"/>
    <xf numFmtId="174" fontId="52" fillId="2" borderId="1" xfId="1" applyNumberFormat="1" applyFont="1" applyFill="1" applyBorder="1" applyAlignment="1"/>
    <xf numFmtId="174" fontId="52" fillId="2" borderId="6" xfId="0" applyNumberFormat="1" applyFont="1" applyFill="1" applyBorder="1" applyAlignment="1">
      <alignment horizontal="left"/>
    </xf>
    <xf numFmtId="174" fontId="52" fillId="2" borderId="2" xfId="1" applyNumberFormat="1" applyFont="1" applyFill="1" applyBorder="1" applyAlignment="1"/>
    <xf numFmtId="174" fontId="56" fillId="4" borderId="6" xfId="0" applyNumberFormat="1" applyFont="1" applyFill="1" applyBorder="1"/>
    <xf numFmtId="174" fontId="56" fillId="4" borderId="1" xfId="0" applyNumberFormat="1" applyFont="1" applyFill="1" applyBorder="1"/>
    <xf numFmtId="174" fontId="52" fillId="2" borderId="25" xfId="0" applyNumberFormat="1" applyFont="1" applyFill="1" applyBorder="1"/>
    <xf numFmtId="174" fontId="55" fillId="2" borderId="4" xfId="1" applyNumberFormat="1" applyFont="1" applyFill="1" applyBorder="1" applyAlignment="1"/>
    <xf numFmtId="174" fontId="52" fillId="2" borderId="32" xfId="1" applyNumberFormat="1" applyFont="1" applyFill="1" applyBorder="1" applyAlignment="1"/>
    <xf numFmtId="174" fontId="52" fillId="2" borderId="22" xfId="1" applyNumberFormat="1" applyFont="1" applyFill="1" applyBorder="1" applyAlignment="1"/>
    <xf numFmtId="174" fontId="52" fillId="5" borderId="4" xfId="1" applyNumberFormat="1" applyFont="1" applyFill="1" applyBorder="1" applyAlignment="1"/>
    <xf numFmtId="174" fontId="52" fillId="5" borderId="22" xfId="1" applyNumberFormat="1" applyFont="1" applyFill="1" applyBorder="1" applyAlignment="1"/>
    <xf numFmtId="174" fontId="52" fillId="2" borderId="18" xfId="1" applyNumberFormat="1" applyFont="1" applyFill="1" applyBorder="1" applyAlignment="1"/>
    <xf numFmtId="174" fontId="52" fillId="2" borderId="4" xfId="1" applyNumberFormat="1" applyFont="1" applyFill="1" applyBorder="1" applyAlignment="1"/>
    <xf numFmtId="9" fontId="54" fillId="2" borderId="0" xfId="56823" applyFont="1" applyFill="1"/>
    <xf numFmtId="165" fontId="57" fillId="2" borderId="0" xfId="1" applyNumberFormat="1" applyFont="1" applyFill="1" applyAlignment="1">
      <alignment horizontal="left" wrapText="1"/>
    </xf>
    <xf numFmtId="0" fontId="58" fillId="32" borderId="0" xfId="0" applyFont="1" applyFill="1" applyAlignment="1">
      <alignment horizontal="left" vertical="center"/>
    </xf>
    <xf numFmtId="0" fontId="54" fillId="3" borderId="5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 wrapText="1"/>
    </xf>
    <xf numFmtId="0" fontId="54" fillId="3" borderId="8" xfId="0" applyFont="1" applyFill="1" applyBorder="1" applyAlignment="1">
      <alignment horizontal="left" vertical="center" wrapText="1"/>
    </xf>
    <xf numFmtId="0" fontId="54" fillId="3" borderId="10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2" xfId="0" applyFont="1" applyFill="1" applyBorder="1" applyAlignment="1">
      <alignment horizontal="left" vertical="center" wrapText="1"/>
    </xf>
    <xf numFmtId="0" fontId="54" fillId="2" borderId="27" xfId="0" applyFont="1" applyFill="1" applyBorder="1" applyAlignment="1">
      <alignment horizontal="left" vertical="center" wrapText="1"/>
    </xf>
    <xf numFmtId="0" fontId="54" fillId="2" borderId="23" xfId="0" applyFont="1" applyFill="1" applyBorder="1" applyAlignment="1">
      <alignment horizontal="left" vertical="center" wrapText="1"/>
    </xf>
    <xf numFmtId="0" fontId="54" fillId="2" borderId="24" xfId="0" applyFont="1" applyFill="1" applyBorder="1" applyAlignment="1">
      <alignment horizontal="left" vertical="center" wrapText="1"/>
    </xf>
    <xf numFmtId="0" fontId="54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85" zoomScaleNormal="85" zoomScaleSheetLayoutView="8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D70" sqref="D70"/>
    </sheetView>
  </sheetViews>
  <sheetFormatPr defaultColWidth="8.36328125" defaultRowHeight="12.5"/>
  <cols>
    <col min="1" max="1" width="24.08984375" style="2" customWidth="1"/>
    <col min="2" max="2" width="13.81640625" style="3" customWidth="1"/>
    <col min="3" max="3" width="13.1796875" style="3" customWidth="1"/>
    <col min="4" max="14" width="11.36328125" style="3" bestFit="1" customWidth="1"/>
    <col min="15" max="15" width="32" style="3" customWidth="1"/>
    <col min="16" max="16" width="23.7265625" style="3" customWidth="1"/>
    <col min="17" max="17" width="13.08984375" style="3" customWidth="1"/>
    <col min="18" max="16384" width="8.36328125" style="3"/>
  </cols>
  <sheetData>
    <row r="7" spans="1:17" ht="35" customHeight="1">
      <c r="B7" s="132" t="s">
        <v>58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7" ht="15" customHeight="1" thickBot="1">
      <c r="A8" s="108" t="s">
        <v>0</v>
      </c>
      <c r="B8" s="109" t="s">
        <v>1</v>
      </c>
      <c r="C8" s="110" t="s">
        <v>2</v>
      </c>
      <c r="D8" s="110" t="s">
        <v>3</v>
      </c>
      <c r="E8" s="110" t="s">
        <v>4</v>
      </c>
      <c r="F8" s="110" t="s">
        <v>5</v>
      </c>
      <c r="G8" s="110" t="s">
        <v>6</v>
      </c>
      <c r="H8" s="110" t="s">
        <v>7</v>
      </c>
      <c r="I8" s="110" t="s">
        <v>8</v>
      </c>
      <c r="J8" s="110" t="s">
        <v>9</v>
      </c>
      <c r="K8" s="110" t="s">
        <v>10</v>
      </c>
      <c r="L8" s="110" t="s">
        <v>11</v>
      </c>
      <c r="M8" s="110" t="s">
        <v>12</v>
      </c>
      <c r="N8" s="110" t="s">
        <v>13</v>
      </c>
    </row>
    <row r="9" spans="1:17" ht="17.5" customHeight="1" thickTop="1">
      <c r="A9" s="133" t="s">
        <v>14</v>
      </c>
      <c r="B9" s="57" t="s">
        <v>15</v>
      </c>
      <c r="C9" s="116">
        <v>7570172.8200000003</v>
      </c>
      <c r="D9" s="58"/>
      <c r="E9" s="58"/>
      <c r="F9" s="59"/>
      <c r="G9" s="60"/>
      <c r="H9" s="60"/>
      <c r="I9" s="61"/>
      <c r="J9" s="60"/>
      <c r="K9" s="60"/>
      <c r="L9" s="60"/>
      <c r="M9" s="60"/>
      <c r="N9" s="5"/>
      <c r="O9" s="4"/>
      <c r="P9" s="6"/>
    </row>
    <row r="10" spans="1:17" ht="17.5" customHeight="1">
      <c r="A10" s="134"/>
      <c r="B10" s="62" t="s">
        <v>16</v>
      </c>
      <c r="C10" s="117">
        <v>574014.6</v>
      </c>
      <c r="D10" s="64"/>
      <c r="E10" s="64"/>
      <c r="F10" s="65"/>
      <c r="G10" s="66"/>
      <c r="H10" s="66"/>
      <c r="I10" s="63"/>
      <c r="J10" s="66"/>
      <c r="K10" s="66"/>
      <c r="L10" s="66"/>
      <c r="M10" s="66"/>
      <c r="N10" s="8"/>
      <c r="O10" s="4"/>
      <c r="P10" s="6"/>
    </row>
    <row r="11" spans="1:17" ht="17.5" customHeight="1">
      <c r="A11" s="135"/>
      <c r="B11" s="9" t="s">
        <v>17</v>
      </c>
      <c r="C11" s="67">
        <f t="shared" ref="C11:D11" si="0">C9+C10</f>
        <v>8144187.4199999999</v>
      </c>
      <c r="D11" s="68">
        <f t="shared" si="0"/>
        <v>0</v>
      </c>
      <c r="E11" s="68">
        <f t="shared" ref="E11:F11" si="1">E9+E10</f>
        <v>0</v>
      </c>
      <c r="F11" s="67">
        <f t="shared" si="1"/>
        <v>0</v>
      </c>
      <c r="G11" s="67">
        <f t="shared" ref="G11:H11" si="2">G9+G10</f>
        <v>0</v>
      </c>
      <c r="H11" s="67">
        <f t="shared" si="2"/>
        <v>0</v>
      </c>
      <c r="I11" s="67">
        <f t="shared" ref="I11:K11" si="3">I9+I10</f>
        <v>0</v>
      </c>
      <c r="J11" s="67">
        <f t="shared" si="3"/>
        <v>0</v>
      </c>
      <c r="K11" s="67">
        <f t="shared" si="3"/>
        <v>0</v>
      </c>
      <c r="L11" s="67">
        <f t="shared" ref="L11:N11" si="4">L9+L10</f>
        <v>0</v>
      </c>
      <c r="M11" s="67">
        <f t="shared" si="4"/>
        <v>0</v>
      </c>
      <c r="N11" s="10">
        <f t="shared" si="4"/>
        <v>0</v>
      </c>
      <c r="O11" s="4"/>
      <c r="P11" s="6"/>
      <c r="Q11" s="11"/>
    </row>
    <row r="12" spans="1:17" ht="17.5" customHeight="1">
      <c r="A12" s="133" t="s">
        <v>18</v>
      </c>
      <c r="B12" s="57" t="s">
        <v>15</v>
      </c>
      <c r="C12" s="118">
        <v>860312</v>
      </c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111"/>
      <c r="O12" s="4"/>
      <c r="P12" s="6"/>
      <c r="Q12" s="11"/>
    </row>
    <row r="13" spans="1:17" ht="17.5" customHeight="1">
      <c r="A13" s="134"/>
      <c r="B13" s="62" t="s">
        <v>16</v>
      </c>
      <c r="C13" s="117">
        <v>190629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112"/>
      <c r="O13" s="4"/>
      <c r="P13" s="6"/>
      <c r="Q13" s="11"/>
    </row>
    <row r="14" spans="1:17" ht="17.5" customHeight="1">
      <c r="A14" s="135"/>
      <c r="B14" s="9" t="s">
        <v>17</v>
      </c>
      <c r="C14" s="67">
        <f t="shared" ref="C14:D14" si="5">C12+C13</f>
        <v>1050941</v>
      </c>
      <c r="D14" s="67">
        <f t="shared" si="5"/>
        <v>0</v>
      </c>
      <c r="E14" s="67">
        <f t="shared" ref="E14:F14" si="6">E12+E13</f>
        <v>0</v>
      </c>
      <c r="F14" s="67">
        <f t="shared" si="6"/>
        <v>0</v>
      </c>
      <c r="G14" s="67">
        <f t="shared" ref="G14:H14" si="7">G12+G13</f>
        <v>0</v>
      </c>
      <c r="H14" s="67">
        <f t="shared" si="7"/>
        <v>0</v>
      </c>
      <c r="I14" s="67">
        <f t="shared" ref="I14:K14" si="8">I12+I13</f>
        <v>0</v>
      </c>
      <c r="J14" s="67">
        <f t="shared" si="8"/>
        <v>0</v>
      </c>
      <c r="K14" s="67">
        <f t="shared" si="8"/>
        <v>0</v>
      </c>
      <c r="L14" s="67">
        <f t="shared" ref="L14:N14" si="9">L12+L13</f>
        <v>0</v>
      </c>
      <c r="M14" s="67">
        <f t="shared" si="9"/>
        <v>0</v>
      </c>
      <c r="N14" s="10">
        <f t="shared" si="9"/>
        <v>0</v>
      </c>
      <c r="O14" s="4"/>
      <c r="P14" s="6"/>
      <c r="Q14" s="11"/>
    </row>
    <row r="15" spans="1:17" ht="17.5" customHeight="1">
      <c r="A15" s="136" t="s">
        <v>19</v>
      </c>
      <c r="B15" s="57" t="s">
        <v>15</v>
      </c>
      <c r="C15" s="116">
        <v>4580996.76</v>
      </c>
      <c r="D15" s="12"/>
      <c r="E15" s="12"/>
      <c r="F15" s="12"/>
      <c r="G15" s="12"/>
      <c r="H15" s="12"/>
      <c r="I15" s="12"/>
      <c r="J15" s="70"/>
      <c r="K15" s="12"/>
      <c r="L15" s="12"/>
      <c r="M15" s="12"/>
      <c r="N15" s="12"/>
      <c r="O15" s="4"/>
      <c r="P15" s="6"/>
      <c r="Q15" s="11"/>
    </row>
    <row r="16" spans="1:17" ht="17.5" customHeight="1">
      <c r="A16" s="137"/>
      <c r="B16" s="71" t="s">
        <v>20</v>
      </c>
      <c r="C16" s="119">
        <v>55999.24</v>
      </c>
      <c r="D16" s="72"/>
      <c r="E16" s="72"/>
      <c r="F16" s="72"/>
      <c r="G16" s="72"/>
      <c r="H16" s="72"/>
      <c r="I16" s="72"/>
      <c r="J16" s="73"/>
      <c r="K16" s="72"/>
      <c r="L16" s="72"/>
      <c r="M16" s="72"/>
      <c r="N16" s="13"/>
      <c r="O16" s="4"/>
      <c r="P16" s="6"/>
      <c r="Q16" s="11"/>
    </row>
    <row r="17" spans="1:17" ht="17.5" customHeight="1">
      <c r="A17" s="138"/>
      <c r="B17" s="9" t="s">
        <v>17</v>
      </c>
      <c r="C17" s="67">
        <f t="shared" ref="C17:D17" si="10">C15+C16</f>
        <v>4636996</v>
      </c>
      <c r="D17" s="67">
        <f t="shared" si="10"/>
        <v>0</v>
      </c>
      <c r="E17" s="67">
        <f t="shared" ref="E17:F17" si="11">E15+E16</f>
        <v>0</v>
      </c>
      <c r="F17" s="67">
        <f t="shared" si="11"/>
        <v>0</v>
      </c>
      <c r="G17" s="67">
        <f t="shared" ref="G17:H17" si="12">G15+G16</f>
        <v>0</v>
      </c>
      <c r="H17" s="67">
        <f t="shared" si="12"/>
        <v>0</v>
      </c>
      <c r="I17" s="67">
        <f t="shared" ref="I17:K17" si="13">I15+I16</f>
        <v>0</v>
      </c>
      <c r="J17" s="67">
        <f t="shared" si="13"/>
        <v>0</v>
      </c>
      <c r="K17" s="67">
        <f t="shared" si="13"/>
        <v>0</v>
      </c>
      <c r="L17" s="67">
        <f t="shared" ref="L17:N17" si="14">L15+L16</f>
        <v>0</v>
      </c>
      <c r="M17" s="67">
        <f t="shared" si="14"/>
        <v>0</v>
      </c>
      <c r="N17" s="10">
        <f t="shared" si="14"/>
        <v>0</v>
      </c>
      <c r="O17" s="67"/>
      <c r="P17" s="6"/>
      <c r="Q17" s="11"/>
    </row>
    <row r="18" spans="1:17" ht="17.5" customHeight="1">
      <c r="A18" s="143" t="s">
        <v>21</v>
      </c>
      <c r="B18" s="74" t="s">
        <v>15</v>
      </c>
      <c r="C18" s="116">
        <v>7997419.2904706635</v>
      </c>
      <c r="D18" s="60"/>
      <c r="E18" s="60"/>
      <c r="F18" s="60"/>
      <c r="G18" s="12"/>
      <c r="H18" s="60"/>
      <c r="I18" s="12"/>
      <c r="J18" s="12"/>
      <c r="K18" s="12"/>
      <c r="L18" s="12"/>
      <c r="M18" s="60"/>
      <c r="N18" s="12"/>
      <c r="O18" s="4"/>
      <c r="P18" s="6"/>
      <c r="Q18" s="11"/>
    </row>
    <row r="19" spans="1:17" ht="17.5" customHeight="1">
      <c r="A19" s="144"/>
      <c r="B19" s="75" t="s">
        <v>16</v>
      </c>
      <c r="C19" s="117">
        <v>864644</v>
      </c>
      <c r="D19" s="66"/>
      <c r="E19" s="66"/>
      <c r="F19" s="66"/>
      <c r="G19" s="63"/>
      <c r="H19" s="66"/>
      <c r="I19" s="63"/>
      <c r="J19" s="63"/>
      <c r="K19" s="63"/>
      <c r="L19" s="63"/>
      <c r="M19" s="66"/>
      <c r="N19" s="7"/>
      <c r="O19" s="4"/>
      <c r="P19" s="6"/>
      <c r="Q19" s="11"/>
    </row>
    <row r="20" spans="1:17" ht="17.5" customHeight="1" thickBot="1">
      <c r="A20" s="145"/>
      <c r="B20" s="14" t="s">
        <v>17</v>
      </c>
      <c r="C20" s="67">
        <f t="shared" ref="C20:D20" si="15">C18+C19</f>
        <v>8862063.2904706635</v>
      </c>
      <c r="D20" s="67">
        <f t="shared" si="15"/>
        <v>0</v>
      </c>
      <c r="E20" s="67">
        <f t="shared" ref="E20:F20" si="16">E18+E19</f>
        <v>0</v>
      </c>
      <c r="F20" s="67">
        <f t="shared" si="16"/>
        <v>0</v>
      </c>
      <c r="G20" s="67">
        <f t="shared" ref="G20:H20" si="17">G18+G19</f>
        <v>0</v>
      </c>
      <c r="H20" s="67">
        <f t="shared" si="17"/>
        <v>0</v>
      </c>
      <c r="I20" s="67">
        <f t="shared" ref="I20:K20" si="18">I18+I19</f>
        <v>0</v>
      </c>
      <c r="J20" s="67">
        <f t="shared" si="18"/>
        <v>0</v>
      </c>
      <c r="K20" s="67">
        <f t="shared" si="18"/>
        <v>0</v>
      </c>
      <c r="L20" s="67">
        <f t="shared" ref="L20:N20" si="19">L18+L19</f>
        <v>0</v>
      </c>
      <c r="M20" s="67">
        <f t="shared" si="19"/>
        <v>0</v>
      </c>
      <c r="N20" s="10">
        <f t="shared" si="19"/>
        <v>0</v>
      </c>
      <c r="O20" s="4"/>
      <c r="P20" s="6"/>
      <c r="Q20" s="11"/>
    </row>
    <row r="21" spans="1:17" ht="17.5" customHeight="1" thickTop="1">
      <c r="A21" s="146" t="s">
        <v>22</v>
      </c>
      <c r="B21" s="76" t="s">
        <v>15</v>
      </c>
      <c r="C21" s="116">
        <v>4261436</v>
      </c>
      <c r="D21" s="12"/>
      <c r="E21" s="12"/>
      <c r="F21" s="12"/>
      <c r="G21" s="15"/>
      <c r="H21" s="12"/>
      <c r="I21" s="15"/>
      <c r="J21" s="15"/>
      <c r="K21" s="12"/>
      <c r="L21" s="15"/>
      <c r="M21" s="12"/>
      <c r="N21" s="15"/>
      <c r="O21" s="4"/>
      <c r="P21" s="6"/>
      <c r="Q21" s="11"/>
    </row>
    <row r="22" spans="1:17" ht="17.5" customHeight="1">
      <c r="A22" s="147"/>
      <c r="B22" s="77" t="s">
        <v>16</v>
      </c>
      <c r="C22" s="117">
        <v>218992</v>
      </c>
      <c r="D22" s="63"/>
      <c r="E22" s="63"/>
      <c r="F22" s="63"/>
      <c r="G22" s="16"/>
      <c r="H22" s="63"/>
      <c r="I22" s="16"/>
      <c r="J22" s="16"/>
      <c r="K22" s="63"/>
      <c r="L22" s="16"/>
      <c r="M22" s="63"/>
      <c r="N22" s="16"/>
      <c r="O22" s="4"/>
      <c r="P22" s="6"/>
      <c r="Q22" s="11"/>
    </row>
    <row r="23" spans="1:17" ht="17.5" customHeight="1" thickBot="1">
      <c r="A23" s="148"/>
      <c r="B23" s="17" t="s">
        <v>17</v>
      </c>
      <c r="C23" s="78">
        <f t="shared" ref="C23:D23" si="20">C21+C22</f>
        <v>4480428</v>
      </c>
      <c r="D23" s="78">
        <f t="shared" si="20"/>
        <v>0</v>
      </c>
      <c r="E23" s="78">
        <f t="shared" ref="E23:F23" si="21">E21+E22</f>
        <v>0</v>
      </c>
      <c r="F23" s="78">
        <f t="shared" si="21"/>
        <v>0</v>
      </c>
      <c r="G23" s="78">
        <f t="shared" ref="G23:H23" si="22">G21+G22</f>
        <v>0</v>
      </c>
      <c r="H23" s="78">
        <f t="shared" si="22"/>
        <v>0</v>
      </c>
      <c r="I23" s="78">
        <f t="shared" ref="I23:K23" si="23">I21+I22</f>
        <v>0</v>
      </c>
      <c r="J23" s="78">
        <f t="shared" si="23"/>
        <v>0</v>
      </c>
      <c r="K23" s="78">
        <f t="shared" si="23"/>
        <v>0</v>
      </c>
      <c r="L23" s="78">
        <f t="shared" ref="L23:N23" si="24">L21+L22</f>
        <v>0</v>
      </c>
      <c r="M23" s="78">
        <f t="shared" si="24"/>
        <v>0</v>
      </c>
      <c r="N23" s="18">
        <f t="shared" si="24"/>
        <v>0</v>
      </c>
      <c r="O23" s="4"/>
      <c r="P23" s="6"/>
      <c r="Q23" s="11"/>
    </row>
    <row r="24" spans="1:17" ht="17.5" customHeight="1" thickTop="1">
      <c r="A24" s="133" t="s">
        <v>23</v>
      </c>
      <c r="B24" s="79" t="s">
        <v>15</v>
      </c>
      <c r="C24" s="120">
        <v>2324122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4"/>
      <c r="P24" s="6"/>
      <c r="Q24" s="11"/>
    </row>
    <row r="25" spans="1:17" ht="17.5" customHeight="1">
      <c r="A25" s="134"/>
      <c r="B25" s="80" t="s">
        <v>16</v>
      </c>
      <c r="C25" s="121">
        <v>5934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4"/>
      <c r="P25" s="6"/>
      <c r="Q25" s="11"/>
    </row>
    <row r="26" spans="1:17" ht="17.5" customHeight="1" thickBot="1">
      <c r="A26" s="135"/>
      <c r="B26" s="19" t="s">
        <v>17</v>
      </c>
      <c r="C26" s="67">
        <f t="shared" ref="C26:D26" si="25">C24+C25</f>
        <v>2330056</v>
      </c>
      <c r="D26" s="67">
        <f t="shared" si="25"/>
        <v>0</v>
      </c>
      <c r="E26" s="67">
        <f t="shared" ref="E26:F26" si="26">E24+E25</f>
        <v>0</v>
      </c>
      <c r="F26" s="67">
        <f t="shared" si="26"/>
        <v>0</v>
      </c>
      <c r="G26" s="67">
        <f t="shared" ref="G26:H26" si="27">G24+G25</f>
        <v>0</v>
      </c>
      <c r="H26" s="67">
        <f t="shared" si="27"/>
        <v>0</v>
      </c>
      <c r="I26" s="67">
        <f t="shared" ref="I26:K26" si="28">I24+I25</f>
        <v>0</v>
      </c>
      <c r="J26" s="67">
        <f t="shared" si="28"/>
        <v>0</v>
      </c>
      <c r="K26" s="67">
        <f t="shared" si="28"/>
        <v>0</v>
      </c>
      <c r="L26" s="67">
        <f t="shared" ref="L26:N26" si="29">L24+L25</f>
        <v>0</v>
      </c>
      <c r="M26" s="67">
        <f t="shared" si="29"/>
        <v>0</v>
      </c>
      <c r="N26" s="10">
        <f t="shared" si="29"/>
        <v>0</v>
      </c>
      <c r="O26" s="4"/>
      <c r="P26" s="6"/>
      <c r="Q26" s="11"/>
    </row>
    <row r="27" spans="1:17" ht="17.5" customHeight="1" thickTop="1">
      <c r="A27" s="142" t="s">
        <v>24</v>
      </c>
      <c r="B27" s="81" t="s">
        <v>15</v>
      </c>
      <c r="C27" s="122">
        <v>2260611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4"/>
      <c r="P27" s="6"/>
      <c r="Q27" s="11"/>
    </row>
    <row r="28" spans="1:17" ht="17.5" customHeight="1">
      <c r="A28" s="134"/>
      <c r="B28" s="80" t="s">
        <v>16</v>
      </c>
      <c r="C28" s="63">
        <v>0</v>
      </c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7"/>
      <c r="O28" s="4"/>
      <c r="P28" s="6"/>
      <c r="Q28" s="11"/>
    </row>
    <row r="29" spans="1:17" ht="17.5" customHeight="1" thickBot="1">
      <c r="A29" s="135"/>
      <c r="B29" s="9" t="s">
        <v>17</v>
      </c>
      <c r="C29" s="82">
        <f t="shared" ref="C29:D29" si="30">C27+C28</f>
        <v>2260611</v>
      </c>
      <c r="D29" s="82">
        <f t="shared" si="30"/>
        <v>0</v>
      </c>
      <c r="E29" s="82">
        <f t="shared" ref="E29:F29" si="31">E27+E28</f>
        <v>0</v>
      </c>
      <c r="F29" s="82">
        <f t="shared" si="31"/>
        <v>0</v>
      </c>
      <c r="G29" s="82">
        <f t="shared" ref="G29:H29" si="32">G27+G28</f>
        <v>0</v>
      </c>
      <c r="H29" s="82">
        <f t="shared" si="32"/>
        <v>0</v>
      </c>
      <c r="I29" s="82">
        <f t="shared" ref="I29:K29" si="33">I27+I28</f>
        <v>0</v>
      </c>
      <c r="J29" s="82">
        <f t="shared" si="33"/>
        <v>0</v>
      </c>
      <c r="K29" s="82">
        <f t="shared" si="33"/>
        <v>0</v>
      </c>
      <c r="L29" s="82">
        <f t="shared" ref="L29:N29" si="34">L27+L28</f>
        <v>0</v>
      </c>
      <c r="M29" s="82">
        <f t="shared" si="34"/>
        <v>0</v>
      </c>
      <c r="N29" s="21">
        <f t="shared" si="34"/>
        <v>0</v>
      </c>
      <c r="O29" s="4"/>
      <c r="P29" s="6"/>
      <c r="Q29" s="11"/>
    </row>
    <row r="30" spans="1:17" ht="17.5" customHeight="1" thickTop="1">
      <c r="A30" s="133" t="s">
        <v>25</v>
      </c>
      <c r="B30" s="79" t="s">
        <v>15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4"/>
      <c r="P30" s="6"/>
      <c r="Q30" s="11"/>
    </row>
    <row r="31" spans="1:17" ht="17.5" customHeight="1">
      <c r="A31" s="134"/>
      <c r="B31" s="80" t="s">
        <v>16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7">
        <v>0</v>
      </c>
      <c r="O31" s="4"/>
      <c r="P31" s="6"/>
      <c r="Q31" s="11"/>
    </row>
    <row r="32" spans="1:17" ht="17.5" customHeight="1" thickBot="1">
      <c r="A32" s="135"/>
      <c r="B32" s="19" t="s">
        <v>17</v>
      </c>
      <c r="C32" s="82">
        <f t="shared" ref="C32:D32" si="35">C30+C31</f>
        <v>0</v>
      </c>
      <c r="D32" s="82">
        <f t="shared" si="35"/>
        <v>0</v>
      </c>
      <c r="E32" s="82">
        <f t="shared" ref="E32:F32" si="36">E30+E31</f>
        <v>0</v>
      </c>
      <c r="F32" s="82">
        <f t="shared" si="36"/>
        <v>0</v>
      </c>
      <c r="G32" s="82">
        <f t="shared" ref="G32:H32" si="37">G30+G31</f>
        <v>0</v>
      </c>
      <c r="H32" s="82">
        <f t="shared" si="37"/>
        <v>0</v>
      </c>
      <c r="I32" s="82">
        <f t="shared" ref="I32:K32" si="38">I30+I31</f>
        <v>0</v>
      </c>
      <c r="J32" s="82">
        <f t="shared" si="38"/>
        <v>0</v>
      </c>
      <c r="K32" s="82">
        <f t="shared" si="38"/>
        <v>0</v>
      </c>
      <c r="L32" s="82">
        <f t="shared" ref="L32:M32" si="39">L30+L31</f>
        <v>0</v>
      </c>
      <c r="M32" s="82">
        <f t="shared" si="39"/>
        <v>0</v>
      </c>
      <c r="N32" s="21">
        <f>N30+N31</f>
        <v>0</v>
      </c>
      <c r="O32" s="4"/>
      <c r="P32" s="6"/>
      <c r="Q32" s="11"/>
    </row>
    <row r="33" spans="1:17" ht="17.5" customHeight="1" thickTop="1">
      <c r="A33" s="22" t="s">
        <v>26</v>
      </c>
      <c r="B33" s="83" t="s">
        <v>27</v>
      </c>
      <c r="C33" s="128">
        <v>168432</v>
      </c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23"/>
      <c r="O33" s="4"/>
      <c r="P33" s="6"/>
      <c r="Q33" s="11"/>
    </row>
    <row r="34" spans="1:17" ht="25">
      <c r="A34" s="24" t="s">
        <v>28</v>
      </c>
      <c r="B34" s="85" t="s">
        <v>27</v>
      </c>
      <c r="C34" s="86">
        <v>0</v>
      </c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25"/>
      <c r="O34" s="4"/>
      <c r="P34" s="6"/>
      <c r="Q34" s="11"/>
    </row>
    <row r="35" spans="1:17" ht="25">
      <c r="A35" s="24" t="s">
        <v>29</v>
      </c>
      <c r="B35" s="85" t="s">
        <v>27</v>
      </c>
      <c r="C35" s="129">
        <v>210114</v>
      </c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25"/>
      <c r="O35" s="4"/>
      <c r="P35" s="6"/>
      <c r="Q35" s="11"/>
    </row>
    <row r="36" spans="1:17" ht="17.5" customHeight="1">
      <c r="A36" s="26" t="s">
        <v>30</v>
      </c>
      <c r="B36" s="87" t="s">
        <v>15</v>
      </c>
      <c r="C36" s="129">
        <v>264704</v>
      </c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25"/>
      <c r="O36" s="4"/>
      <c r="P36" s="6"/>
      <c r="Q36" s="11"/>
    </row>
    <row r="37" spans="1:17" ht="17.5" customHeight="1">
      <c r="A37" s="26" t="s">
        <v>31</v>
      </c>
      <c r="B37" s="87" t="s">
        <v>15</v>
      </c>
      <c r="C37" s="129">
        <v>368016</v>
      </c>
      <c r="D37" s="88"/>
      <c r="E37" s="88"/>
      <c r="F37" s="86"/>
      <c r="G37" s="86"/>
      <c r="H37" s="86"/>
      <c r="I37" s="86"/>
      <c r="J37" s="86"/>
      <c r="K37" s="86"/>
      <c r="L37" s="86"/>
      <c r="M37" s="86"/>
      <c r="N37" s="25"/>
      <c r="O37" s="4"/>
      <c r="P37" s="6"/>
      <c r="Q37" s="11"/>
    </row>
    <row r="38" spans="1:17" ht="17.5" customHeight="1">
      <c r="A38" s="26" t="s">
        <v>32</v>
      </c>
      <c r="B38" s="87" t="s">
        <v>15</v>
      </c>
      <c r="C38" s="129">
        <v>841110</v>
      </c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25"/>
      <c r="O38" s="4"/>
      <c r="P38" s="6"/>
      <c r="Q38" s="11"/>
    </row>
    <row r="39" spans="1:17" ht="17.5" customHeight="1">
      <c r="A39" s="26" t="s">
        <v>33</v>
      </c>
      <c r="B39" s="87" t="s">
        <v>15</v>
      </c>
      <c r="C39" s="129">
        <v>129477</v>
      </c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25"/>
      <c r="O39" s="4"/>
      <c r="P39" s="6"/>
      <c r="Q39" s="11"/>
    </row>
    <row r="40" spans="1:17" ht="17.5" customHeight="1">
      <c r="A40" s="55"/>
      <c r="B40" s="9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56"/>
      <c r="O40" s="4"/>
      <c r="P40" s="6"/>
      <c r="Q40" s="11"/>
    </row>
    <row r="41" spans="1:17" ht="17.5" customHeight="1">
      <c r="A41" s="113" t="s">
        <v>0</v>
      </c>
      <c r="B41" s="114" t="s">
        <v>1</v>
      </c>
      <c r="C41" s="115" t="s">
        <v>2</v>
      </c>
      <c r="D41" s="115" t="s">
        <v>3</v>
      </c>
      <c r="E41" s="115" t="s">
        <v>4</v>
      </c>
      <c r="F41" s="115" t="s">
        <v>5</v>
      </c>
      <c r="G41" s="115" t="s">
        <v>6</v>
      </c>
      <c r="H41" s="115" t="s">
        <v>7</v>
      </c>
      <c r="I41" s="115" t="s">
        <v>8</v>
      </c>
      <c r="J41" s="115" t="s">
        <v>9</v>
      </c>
      <c r="K41" s="115" t="s">
        <v>10</v>
      </c>
      <c r="L41" s="115" t="s">
        <v>11</v>
      </c>
      <c r="M41" s="115" t="s">
        <v>12</v>
      </c>
      <c r="N41" s="115" t="s">
        <v>13</v>
      </c>
      <c r="O41" s="4"/>
      <c r="P41" s="6"/>
      <c r="Q41" s="11"/>
    </row>
    <row r="42" spans="1:17" ht="17.5" customHeight="1">
      <c r="A42" s="26" t="s">
        <v>34</v>
      </c>
      <c r="B42" s="87" t="s">
        <v>15</v>
      </c>
      <c r="C42" s="129">
        <v>283239</v>
      </c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25"/>
      <c r="O42" s="4"/>
      <c r="P42" s="6"/>
      <c r="Q42" s="11"/>
    </row>
    <row r="43" spans="1:17" ht="17.5" customHeight="1">
      <c r="A43" s="26" t="s">
        <v>35</v>
      </c>
      <c r="B43" s="87" t="s">
        <v>15</v>
      </c>
      <c r="C43" s="129">
        <v>120796</v>
      </c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5"/>
      <c r="O43" s="4"/>
      <c r="P43" s="6"/>
      <c r="Q43" s="11"/>
    </row>
    <row r="44" spans="1:17" ht="17.5" customHeight="1">
      <c r="A44" s="26" t="s">
        <v>36</v>
      </c>
      <c r="B44" s="87" t="s">
        <v>15</v>
      </c>
      <c r="C44" s="86">
        <v>0</v>
      </c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5"/>
      <c r="O44" s="4"/>
      <c r="P44" s="6"/>
      <c r="Q44" s="11"/>
    </row>
    <row r="45" spans="1:17" ht="17.5" customHeight="1">
      <c r="A45" s="26" t="s">
        <v>37</v>
      </c>
      <c r="B45" s="87" t="s">
        <v>15</v>
      </c>
      <c r="C45" s="123">
        <v>4016863</v>
      </c>
      <c r="D45" s="89"/>
      <c r="E45" s="89"/>
      <c r="F45" s="86"/>
      <c r="G45" s="86"/>
      <c r="H45" s="86"/>
      <c r="I45" s="86"/>
      <c r="J45" s="86"/>
      <c r="K45" s="86"/>
      <c r="L45" s="86"/>
      <c r="M45" s="86"/>
      <c r="N45" s="25"/>
      <c r="O45" s="4"/>
      <c r="P45" s="6"/>
      <c r="Q45" s="11"/>
    </row>
    <row r="46" spans="1:17" ht="17.5" customHeight="1">
      <c r="A46" s="26" t="s">
        <v>38</v>
      </c>
      <c r="B46" s="87" t="s">
        <v>15</v>
      </c>
      <c r="C46" s="123">
        <v>2180775</v>
      </c>
      <c r="D46" s="89"/>
      <c r="E46" s="89"/>
      <c r="F46" s="86"/>
      <c r="G46" s="86"/>
      <c r="H46" s="86"/>
      <c r="I46" s="86"/>
      <c r="J46" s="86"/>
      <c r="K46" s="86"/>
      <c r="L46" s="86"/>
      <c r="M46" s="86"/>
      <c r="N46" s="25"/>
      <c r="O46" s="4"/>
      <c r="P46" s="6"/>
      <c r="Q46" s="11"/>
    </row>
    <row r="47" spans="1:17" ht="17.5" customHeight="1">
      <c r="A47" s="26" t="s">
        <v>39</v>
      </c>
      <c r="B47" s="87" t="s">
        <v>15</v>
      </c>
      <c r="C47" s="123">
        <v>1009371</v>
      </c>
      <c r="D47" s="89"/>
      <c r="E47" s="89"/>
      <c r="F47" s="86"/>
      <c r="G47" s="86"/>
      <c r="H47" s="86"/>
      <c r="I47" s="86"/>
      <c r="J47" s="86"/>
      <c r="K47" s="86"/>
      <c r="L47" s="86"/>
      <c r="M47" s="86"/>
      <c r="N47" s="25"/>
      <c r="O47" s="4"/>
      <c r="P47" s="6"/>
      <c r="Q47" s="11"/>
    </row>
    <row r="48" spans="1:17" ht="17.5" customHeight="1">
      <c r="A48" s="26" t="s">
        <v>40</v>
      </c>
      <c r="B48" s="87" t="s">
        <v>15</v>
      </c>
      <c r="C48" s="123">
        <v>2154382</v>
      </c>
      <c r="D48" s="89"/>
      <c r="E48" s="89"/>
      <c r="F48" s="86"/>
      <c r="G48" s="86"/>
      <c r="H48" s="86"/>
      <c r="I48" s="86"/>
      <c r="J48" s="86"/>
      <c r="K48" s="86"/>
      <c r="L48" s="86"/>
      <c r="M48" s="86"/>
      <c r="N48" s="25"/>
      <c r="O48" s="4"/>
      <c r="P48" s="6"/>
      <c r="Q48" s="11"/>
    </row>
    <row r="49" spans="1:17" ht="17.5" customHeight="1">
      <c r="A49" s="26" t="s">
        <v>41</v>
      </c>
      <c r="B49" s="87" t="s">
        <v>15</v>
      </c>
      <c r="C49" s="123">
        <v>504401</v>
      </c>
      <c r="D49" s="89"/>
      <c r="E49" s="89"/>
      <c r="F49" s="86"/>
      <c r="G49" s="86"/>
      <c r="H49" s="86"/>
      <c r="I49" s="86"/>
      <c r="J49" s="90"/>
      <c r="K49" s="86"/>
      <c r="L49" s="86"/>
      <c r="M49" s="86"/>
      <c r="N49" s="25"/>
      <c r="O49" s="4"/>
      <c r="P49" s="6"/>
      <c r="Q49" s="11"/>
    </row>
    <row r="50" spans="1:17" ht="17.5" customHeight="1">
      <c r="A50" s="26" t="s">
        <v>42</v>
      </c>
      <c r="B50" s="87" t="s">
        <v>15</v>
      </c>
      <c r="C50" s="123">
        <v>381476</v>
      </c>
      <c r="D50" s="89"/>
      <c r="E50" s="89"/>
      <c r="F50" s="86"/>
      <c r="G50" s="86"/>
      <c r="H50" s="86"/>
      <c r="I50" s="86"/>
      <c r="J50" s="86"/>
      <c r="K50" s="86"/>
      <c r="L50" s="86"/>
      <c r="M50" s="86"/>
      <c r="N50" s="25"/>
      <c r="O50" s="4"/>
      <c r="P50" s="4"/>
      <c r="Q50" s="4"/>
    </row>
    <row r="51" spans="1:17" ht="17.5" customHeight="1">
      <c r="A51" s="26" t="s">
        <v>43</v>
      </c>
      <c r="B51" s="87" t="s">
        <v>15</v>
      </c>
      <c r="C51" s="123">
        <v>425878</v>
      </c>
      <c r="D51" s="89"/>
      <c r="E51" s="89"/>
      <c r="F51" s="86"/>
      <c r="G51" s="86"/>
      <c r="H51" s="86"/>
      <c r="I51" s="86"/>
      <c r="J51" s="86"/>
      <c r="K51" s="86"/>
      <c r="L51" s="86"/>
      <c r="M51" s="86"/>
      <c r="N51" s="25"/>
      <c r="O51" s="4"/>
      <c r="P51" s="6"/>
      <c r="Q51" s="11"/>
    </row>
    <row r="52" spans="1:17" ht="17.5" customHeight="1">
      <c r="A52" s="26" t="s">
        <v>44</v>
      </c>
      <c r="B52" s="87" t="s">
        <v>15</v>
      </c>
      <c r="C52" s="123">
        <v>0</v>
      </c>
      <c r="D52" s="89"/>
      <c r="E52" s="89"/>
      <c r="F52" s="86"/>
      <c r="G52" s="86"/>
      <c r="H52" s="86"/>
      <c r="I52" s="86"/>
      <c r="J52" s="86"/>
      <c r="K52" s="86"/>
      <c r="L52" s="86"/>
      <c r="M52" s="86"/>
      <c r="N52" s="25"/>
      <c r="O52" s="4"/>
      <c r="P52" s="6"/>
      <c r="Q52" s="11"/>
    </row>
    <row r="53" spans="1:17" ht="23.5" customHeight="1">
      <c r="A53" s="26" t="s">
        <v>45</v>
      </c>
      <c r="B53" s="87" t="s">
        <v>15</v>
      </c>
      <c r="C53" s="123">
        <v>466560</v>
      </c>
      <c r="D53" s="89"/>
      <c r="E53" s="89"/>
      <c r="F53" s="86"/>
      <c r="G53" s="86"/>
      <c r="H53" s="86"/>
      <c r="I53" s="86"/>
      <c r="J53" s="86"/>
      <c r="K53" s="86"/>
      <c r="L53" s="86"/>
      <c r="M53" s="86"/>
      <c r="N53" s="25"/>
      <c r="O53" s="4"/>
      <c r="P53" s="6"/>
      <c r="Q53" s="11"/>
    </row>
    <row r="54" spans="1:17" ht="17.5" customHeight="1">
      <c r="A54" s="28" t="s">
        <v>46</v>
      </c>
      <c r="B54" s="93" t="s">
        <v>15</v>
      </c>
      <c r="C54" s="124">
        <v>519168</v>
      </c>
      <c r="D54" s="94"/>
      <c r="E54" s="95"/>
      <c r="F54" s="94"/>
      <c r="G54" s="94"/>
      <c r="H54" s="94"/>
      <c r="I54" s="94"/>
      <c r="J54" s="94"/>
      <c r="K54" s="94"/>
      <c r="L54" s="94"/>
      <c r="M54" s="94"/>
      <c r="N54" s="29"/>
      <c r="O54" s="4"/>
      <c r="P54" s="6"/>
      <c r="Q54" s="11"/>
    </row>
    <row r="55" spans="1:17" ht="17.5" customHeight="1">
      <c r="A55" s="28" t="s">
        <v>47</v>
      </c>
      <c r="B55" s="93" t="s">
        <v>15</v>
      </c>
      <c r="C55" s="124">
        <v>1534466</v>
      </c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29"/>
      <c r="O55" s="4"/>
      <c r="P55" s="6"/>
      <c r="Q55" s="11"/>
    </row>
    <row r="56" spans="1:17" ht="17.5" customHeight="1">
      <c r="A56" s="28" t="s">
        <v>48</v>
      </c>
      <c r="B56" s="93" t="s">
        <v>15</v>
      </c>
      <c r="C56" s="124">
        <v>966056</v>
      </c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29"/>
      <c r="O56" s="4"/>
      <c r="P56" s="6"/>
      <c r="Q56" s="11"/>
    </row>
    <row r="57" spans="1:17" ht="17.5" customHeight="1" thickBot="1">
      <c r="A57" s="30" t="s">
        <v>49</v>
      </c>
      <c r="B57" s="96" t="s">
        <v>15</v>
      </c>
      <c r="C57" s="125">
        <v>1299239</v>
      </c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31"/>
      <c r="O57" s="4"/>
      <c r="P57" s="6"/>
      <c r="Q57" s="11"/>
    </row>
    <row r="58" spans="1:17" ht="17.5" customHeight="1" thickTop="1">
      <c r="A58" s="32" t="s">
        <v>50</v>
      </c>
      <c r="B58" s="98" t="s">
        <v>16</v>
      </c>
      <c r="C58" s="126">
        <v>2187786</v>
      </c>
      <c r="D58" s="88"/>
      <c r="E58" s="88"/>
      <c r="F58" s="88"/>
      <c r="G58" s="88"/>
      <c r="H58" s="88"/>
      <c r="I58" s="99"/>
      <c r="J58" s="88"/>
      <c r="K58" s="88"/>
      <c r="L58" s="88"/>
      <c r="M58" s="88"/>
      <c r="N58" s="27"/>
      <c r="O58" s="4">
        <v>1</v>
      </c>
      <c r="P58" s="6"/>
      <c r="Q58" s="11"/>
    </row>
    <row r="59" spans="1:17" ht="17.5" customHeight="1">
      <c r="A59" s="32" t="s">
        <v>51</v>
      </c>
      <c r="B59" s="98" t="s">
        <v>16</v>
      </c>
      <c r="C59" s="126">
        <v>1809868</v>
      </c>
      <c r="D59" s="88"/>
      <c r="E59" s="88"/>
      <c r="F59" s="88"/>
      <c r="G59" s="88"/>
      <c r="H59" s="88"/>
      <c r="I59" s="99"/>
      <c r="J59" s="88"/>
      <c r="K59" s="88"/>
      <c r="L59" s="88"/>
      <c r="M59" s="88"/>
      <c r="N59" s="27"/>
      <c r="O59" s="4"/>
      <c r="P59" s="6"/>
      <c r="Q59" s="11"/>
    </row>
    <row r="60" spans="1:17" ht="17.5" customHeight="1">
      <c r="A60" s="33" t="s">
        <v>52</v>
      </c>
      <c r="B60" s="98" t="s">
        <v>16</v>
      </c>
      <c r="C60" s="126">
        <v>0</v>
      </c>
      <c r="D60" s="88"/>
      <c r="E60" s="88"/>
      <c r="F60" s="88"/>
      <c r="G60" s="88"/>
      <c r="H60" s="88"/>
      <c r="I60" s="99"/>
      <c r="J60" s="88"/>
      <c r="K60" s="88"/>
      <c r="L60" s="88"/>
      <c r="M60" s="88"/>
      <c r="N60" s="27"/>
      <c r="O60" s="4"/>
      <c r="P60" s="6"/>
      <c r="Q60" s="11"/>
    </row>
    <row r="61" spans="1:17" ht="17.5" customHeight="1">
      <c r="A61" s="33" t="s">
        <v>35</v>
      </c>
      <c r="B61" s="98" t="s">
        <v>16</v>
      </c>
      <c r="C61" s="126">
        <v>0</v>
      </c>
      <c r="D61" s="88"/>
      <c r="E61" s="88"/>
      <c r="F61" s="88"/>
      <c r="G61" s="88"/>
      <c r="H61" s="88"/>
      <c r="I61" s="99"/>
      <c r="J61" s="88"/>
      <c r="K61" s="88"/>
      <c r="L61" s="88"/>
      <c r="M61" s="88"/>
      <c r="N61" s="27"/>
      <c r="O61" s="4"/>
      <c r="P61" s="6"/>
      <c r="Q61" s="11"/>
    </row>
    <row r="62" spans="1:17" ht="17.5" customHeight="1" thickBot="1">
      <c r="A62" s="34" t="s">
        <v>24</v>
      </c>
      <c r="B62" s="100" t="s">
        <v>16</v>
      </c>
      <c r="C62" s="127">
        <v>254417</v>
      </c>
      <c r="D62" s="101"/>
      <c r="E62" s="101"/>
      <c r="F62" s="101"/>
      <c r="G62" s="101"/>
      <c r="H62" s="101"/>
      <c r="I62" s="102"/>
      <c r="J62" s="102"/>
      <c r="K62" s="101"/>
      <c r="L62" s="101"/>
      <c r="M62" s="101"/>
      <c r="N62" s="35"/>
      <c r="O62" s="4"/>
      <c r="P62" s="6"/>
      <c r="Q62" s="11"/>
    </row>
    <row r="63" spans="1:17" ht="17.5" customHeight="1" thickTop="1" thickBot="1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6"/>
    </row>
    <row r="64" spans="1:17" ht="17.5" customHeight="1" thickTop="1">
      <c r="A64" s="139" t="s">
        <v>53</v>
      </c>
      <c r="B64" s="36" t="s">
        <v>15</v>
      </c>
      <c r="C64" s="37">
        <f t="shared" ref="C64:N64" si="40">C9+C12+C15+C18+C21+C24+C27+C30+SUM(C33:C57)</f>
        <v>47699592.870470665</v>
      </c>
      <c r="D64" s="103">
        <f t="shared" si="40"/>
        <v>0</v>
      </c>
      <c r="E64" s="103">
        <f t="shared" si="40"/>
        <v>0</v>
      </c>
      <c r="F64" s="103">
        <f t="shared" si="40"/>
        <v>0</v>
      </c>
      <c r="G64" s="103">
        <f t="shared" si="40"/>
        <v>0</v>
      </c>
      <c r="H64" s="103">
        <f t="shared" si="40"/>
        <v>0</v>
      </c>
      <c r="I64" s="103">
        <f t="shared" si="40"/>
        <v>0</v>
      </c>
      <c r="J64" s="103">
        <f t="shared" si="40"/>
        <v>0</v>
      </c>
      <c r="K64" s="103">
        <f t="shared" si="40"/>
        <v>0</v>
      </c>
      <c r="L64" s="103">
        <f t="shared" si="40"/>
        <v>0</v>
      </c>
      <c r="M64" s="103">
        <f t="shared" si="40"/>
        <v>0</v>
      </c>
      <c r="N64" s="38">
        <f t="shared" si="40"/>
        <v>0</v>
      </c>
      <c r="O64" s="4"/>
      <c r="P64" s="6"/>
    </row>
    <row r="65" spans="1:16" ht="25">
      <c r="A65" s="140"/>
      <c r="B65" s="51" t="s">
        <v>54</v>
      </c>
      <c r="C65" s="104">
        <f t="shared" ref="C65:N65" si="41">C10+C13+C16+C19+C22+C25+C28+C31</f>
        <v>1910212.8399999999</v>
      </c>
      <c r="D65" s="104">
        <f t="shared" si="41"/>
        <v>0</v>
      </c>
      <c r="E65" s="104">
        <f t="shared" si="41"/>
        <v>0</v>
      </c>
      <c r="F65" s="104">
        <f t="shared" si="41"/>
        <v>0</v>
      </c>
      <c r="G65" s="104">
        <f t="shared" si="41"/>
        <v>0</v>
      </c>
      <c r="H65" s="104">
        <f t="shared" si="41"/>
        <v>0</v>
      </c>
      <c r="I65" s="104">
        <f t="shared" si="41"/>
        <v>0</v>
      </c>
      <c r="J65" s="104">
        <f t="shared" si="41"/>
        <v>0</v>
      </c>
      <c r="K65" s="104">
        <f t="shared" si="41"/>
        <v>0</v>
      </c>
      <c r="L65" s="104">
        <f t="shared" si="41"/>
        <v>0</v>
      </c>
      <c r="M65" s="104">
        <f t="shared" si="41"/>
        <v>0</v>
      </c>
      <c r="N65" s="39">
        <f t="shared" si="41"/>
        <v>0</v>
      </c>
      <c r="O65" s="4"/>
      <c r="P65" s="6"/>
    </row>
    <row r="66" spans="1:16" ht="25">
      <c r="A66" s="140"/>
      <c r="B66" s="51" t="s">
        <v>55</v>
      </c>
      <c r="C66" s="40">
        <f t="shared" ref="C66:D66" si="42">SUM(C58:C62)</f>
        <v>4252071</v>
      </c>
      <c r="D66" s="40">
        <f t="shared" si="42"/>
        <v>0</v>
      </c>
      <c r="E66" s="40">
        <f t="shared" ref="E66:G66" si="43">SUM(E58:E62)</f>
        <v>0</v>
      </c>
      <c r="F66" s="40">
        <f>SUM(F58:F62)</f>
        <v>0</v>
      </c>
      <c r="G66" s="40">
        <f t="shared" si="43"/>
        <v>0</v>
      </c>
      <c r="H66" s="40">
        <f>SUM(H58:H62)</f>
        <v>0</v>
      </c>
      <c r="I66" s="40">
        <f t="shared" ref="I66:J66" si="44">SUM(I58:I62)</f>
        <v>0</v>
      </c>
      <c r="J66" s="40">
        <f t="shared" si="44"/>
        <v>0</v>
      </c>
      <c r="K66" s="40">
        <f>SUM(K58:K62)</f>
        <v>0</v>
      </c>
      <c r="L66" s="40">
        <f t="shared" ref="L66:N66" si="45">SUM(L58:L62)</f>
        <v>0</v>
      </c>
      <c r="M66" s="40">
        <f>SUM(M58:M62)</f>
        <v>0</v>
      </c>
      <c r="N66" s="40">
        <f t="shared" si="45"/>
        <v>0</v>
      </c>
      <c r="O66" s="4"/>
      <c r="P66" s="6"/>
    </row>
    <row r="67" spans="1:16" ht="17.5" customHeight="1" thickBot="1">
      <c r="A67" s="141"/>
      <c r="B67" s="52" t="s">
        <v>56</v>
      </c>
      <c r="C67" s="42">
        <f t="shared" ref="C67:G67" si="46">SUM(C64:C66)</f>
        <v>53861876.710470662</v>
      </c>
      <c r="D67" s="42">
        <f t="shared" si="46"/>
        <v>0</v>
      </c>
      <c r="E67" s="42">
        <f t="shared" si="46"/>
        <v>0</v>
      </c>
      <c r="F67" s="42">
        <f t="shared" si="46"/>
        <v>0</v>
      </c>
      <c r="G67" s="42">
        <f t="shared" si="46"/>
        <v>0</v>
      </c>
      <c r="H67" s="42">
        <f>SUM(H64:H66)</f>
        <v>0</v>
      </c>
      <c r="I67" s="42">
        <f t="shared" ref="I67:J67" si="47">SUM(I64:I66)</f>
        <v>0</v>
      </c>
      <c r="J67" s="42">
        <f t="shared" si="47"/>
        <v>0</v>
      </c>
      <c r="K67" s="42">
        <f>SUM(K64:K66)</f>
        <v>0</v>
      </c>
      <c r="L67" s="42">
        <f t="shared" ref="L67:N67" si="48">SUM(L64:L66)</f>
        <v>0</v>
      </c>
      <c r="M67" s="42">
        <f>SUM(M64:M66)</f>
        <v>0</v>
      </c>
      <c r="N67" s="42">
        <f t="shared" si="48"/>
        <v>0</v>
      </c>
      <c r="O67" s="4"/>
      <c r="P67" s="6"/>
    </row>
    <row r="68" spans="1:16" ht="17.5" customHeight="1" thickTop="1" thickBot="1">
      <c r="A68" s="43"/>
      <c r="B68" s="5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P68" s="6"/>
    </row>
    <row r="69" spans="1:16" ht="17.5" customHeight="1" thickTop="1">
      <c r="A69" s="139" t="s">
        <v>57</v>
      </c>
      <c r="B69" s="54" t="s">
        <v>15</v>
      </c>
      <c r="C69" s="37">
        <f>C64/31</f>
        <v>1538696.544208731</v>
      </c>
      <c r="D69" s="37">
        <f>D64/29</f>
        <v>0</v>
      </c>
      <c r="E69" s="37">
        <f>E64/31</f>
        <v>0</v>
      </c>
      <c r="F69" s="37">
        <f>F64/30</f>
        <v>0</v>
      </c>
      <c r="G69" s="37">
        <f>G64/31</f>
        <v>0</v>
      </c>
      <c r="H69" s="37">
        <f>H64/30</f>
        <v>0</v>
      </c>
      <c r="I69" s="37">
        <f t="shared" ref="I69:J71" si="49">I64/31</f>
        <v>0</v>
      </c>
      <c r="J69" s="37">
        <f t="shared" si="49"/>
        <v>0</v>
      </c>
      <c r="K69" s="37">
        <f>K64/30</f>
        <v>0</v>
      </c>
      <c r="L69" s="37">
        <f t="shared" ref="L69:N69" si="50">L64/31</f>
        <v>0</v>
      </c>
      <c r="M69" s="37">
        <f>M64/30</f>
        <v>0</v>
      </c>
      <c r="N69" s="37">
        <f t="shared" si="50"/>
        <v>0</v>
      </c>
      <c r="O69" s="4"/>
    </row>
    <row r="70" spans="1:16" ht="25">
      <c r="A70" s="140"/>
      <c r="B70" s="51" t="s">
        <v>54</v>
      </c>
      <c r="C70" s="40">
        <f t="shared" ref="C70:C71" si="51">C65/31</f>
        <v>61619.76903225806</v>
      </c>
      <c r="D70" s="40">
        <f>D65/29</f>
        <v>0</v>
      </c>
      <c r="E70" s="40">
        <f>E65/31</f>
        <v>0</v>
      </c>
      <c r="F70" s="40">
        <f>F65/30</f>
        <v>0</v>
      </c>
      <c r="G70" s="40">
        <f>G65/31</f>
        <v>0</v>
      </c>
      <c r="H70" s="40">
        <f>H65/30</f>
        <v>0</v>
      </c>
      <c r="I70" s="40">
        <f t="shared" si="49"/>
        <v>0</v>
      </c>
      <c r="J70" s="40">
        <f t="shared" si="49"/>
        <v>0</v>
      </c>
      <c r="K70" s="40">
        <f>K65/30</f>
        <v>0</v>
      </c>
      <c r="L70" s="40">
        <f t="shared" ref="L70:N70" si="52">L65/31</f>
        <v>0</v>
      </c>
      <c r="M70" s="40">
        <f>M65/30</f>
        <v>0</v>
      </c>
      <c r="N70" s="40">
        <f t="shared" si="52"/>
        <v>0</v>
      </c>
      <c r="O70" s="4"/>
    </row>
    <row r="71" spans="1:16" ht="25">
      <c r="A71" s="140"/>
      <c r="B71" s="51" t="s">
        <v>55</v>
      </c>
      <c r="C71" s="40">
        <f t="shared" si="51"/>
        <v>137163.5806451613</v>
      </c>
      <c r="D71" s="40">
        <f>D66/29</f>
        <v>0</v>
      </c>
      <c r="E71" s="40">
        <f>E66/31</f>
        <v>0</v>
      </c>
      <c r="F71" s="40">
        <f>F66/30</f>
        <v>0</v>
      </c>
      <c r="G71" s="40">
        <f>G66/31</f>
        <v>0</v>
      </c>
      <c r="H71" s="40">
        <f>H66/30</f>
        <v>0</v>
      </c>
      <c r="I71" s="40">
        <f t="shared" si="49"/>
        <v>0</v>
      </c>
      <c r="J71" s="40">
        <f t="shared" si="49"/>
        <v>0</v>
      </c>
      <c r="K71" s="40">
        <f>K66/30</f>
        <v>0</v>
      </c>
      <c r="L71" s="40">
        <f t="shared" ref="L71:N71" si="53">L66/31</f>
        <v>0</v>
      </c>
      <c r="M71" s="40">
        <f>M66/30</f>
        <v>0</v>
      </c>
      <c r="N71" s="40">
        <f t="shared" si="53"/>
        <v>0</v>
      </c>
      <c r="O71" s="4"/>
    </row>
    <row r="72" spans="1:16" ht="17.5" customHeight="1" thickBot="1">
      <c r="A72" s="141"/>
      <c r="B72" s="41" t="s">
        <v>56</v>
      </c>
      <c r="C72" s="42">
        <f t="shared" ref="C72:D72" si="54">SUM(C69:C71)</f>
        <v>1737479.8938861503</v>
      </c>
      <c r="D72" s="42">
        <f t="shared" si="54"/>
        <v>0</v>
      </c>
      <c r="E72" s="42">
        <f t="shared" ref="E72:F72" si="55">SUM(E69:E71)</f>
        <v>0</v>
      </c>
      <c r="F72" s="42">
        <f t="shared" si="55"/>
        <v>0</v>
      </c>
      <c r="G72" s="42">
        <f t="shared" ref="G72:H72" si="56">SUM(G69:G71)</f>
        <v>0</v>
      </c>
      <c r="H72" s="42">
        <f t="shared" si="56"/>
        <v>0</v>
      </c>
      <c r="I72" s="42">
        <f t="shared" ref="I72:K72" si="57">SUM(I69:I71)</f>
        <v>0</v>
      </c>
      <c r="J72" s="42">
        <f t="shared" si="57"/>
        <v>0</v>
      </c>
      <c r="K72" s="42">
        <f t="shared" si="57"/>
        <v>0</v>
      </c>
      <c r="L72" s="42">
        <f t="shared" ref="L72:M72" si="58">SUM(L69:L71)</f>
        <v>0</v>
      </c>
      <c r="M72" s="42">
        <f t="shared" si="58"/>
        <v>0</v>
      </c>
      <c r="N72" s="42">
        <f t="shared" ref="N72" si="59">SUM(N69:N71)</f>
        <v>0</v>
      </c>
      <c r="O72" s="4"/>
    </row>
    <row r="73" spans="1:16" ht="10" customHeight="1" thickTop="1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6" ht="15">
      <c r="A74" s="105" t="s">
        <v>62</v>
      </c>
      <c r="D74" s="45"/>
      <c r="E74" s="45"/>
      <c r="F74" s="45"/>
      <c r="G74" s="4"/>
      <c r="H74" s="4"/>
      <c r="I74" s="4"/>
      <c r="J74" s="4"/>
      <c r="K74" s="4"/>
      <c r="L74" s="4"/>
      <c r="M74" s="4"/>
      <c r="N74" s="4"/>
    </row>
    <row r="75" spans="1:16" ht="7" customHeight="1">
      <c r="A75" s="105"/>
      <c r="D75" s="45"/>
      <c r="E75" s="45"/>
      <c r="F75" s="45"/>
      <c r="G75" s="4"/>
      <c r="H75" s="4"/>
      <c r="I75" s="4"/>
      <c r="J75" s="4"/>
      <c r="K75" s="4"/>
      <c r="L75" s="4"/>
      <c r="M75" s="4"/>
      <c r="N75" s="4"/>
    </row>
    <row r="76" spans="1:16" ht="13.4" customHeight="1">
      <c r="A76" s="106" t="s">
        <v>59</v>
      </c>
      <c r="D76" s="45"/>
      <c r="E76" s="45"/>
      <c r="F76" s="45"/>
      <c r="G76" s="45"/>
      <c r="H76" s="45"/>
      <c r="I76" s="45"/>
      <c r="J76" s="45"/>
      <c r="K76" s="45"/>
      <c r="L76" s="45"/>
      <c r="M76" s="46"/>
      <c r="N76" s="6"/>
      <c r="O76" s="6"/>
    </row>
    <row r="77" spans="1:16" ht="6.65" customHeight="1">
      <c r="A77" s="106"/>
      <c r="D77" s="45"/>
      <c r="E77" s="45"/>
      <c r="F77" s="45"/>
      <c r="G77" s="4"/>
      <c r="H77" s="4"/>
      <c r="I77" s="4"/>
      <c r="J77" s="4"/>
      <c r="K77" s="4"/>
      <c r="L77" s="4"/>
      <c r="M77" s="4"/>
      <c r="N77" s="4"/>
    </row>
    <row r="78" spans="1:16" ht="18.649999999999999" customHeight="1">
      <c r="A78" s="131" t="s">
        <v>60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6"/>
    </row>
    <row r="79" spans="1:16" ht="7.5" customHeight="1">
      <c r="A79" s="1"/>
      <c r="D79" s="45"/>
      <c r="E79" s="45"/>
      <c r="F79" s="45"/>
      <c r="G79" s="45"/>
      <c r="H79" s="45"/>
      <c r="I79" s="45"/>
      <c r="J79" s="45"/>
      <c r="K79" s="45"/>
      <c r="L79" s="45"/>
      <c r="M79" s="46"/>
      <c r="N79" s="6"/>
      <c r="O79" s="6"/>
    </row>
    <row r="80" spans="1:16" ht="15">
      <c r="A80" s="107" t="s">
        <v>61</v>
      </c>
    </row>
    <row r="81" spans="3:15" ht="9.75" customHeight="1">
      <c r="C81" s="45"/>
      <c r="D81" s="45"/>
      <c r="E81" s="45"/>
      <c r="F81" s="45"/>
      <c r="G81" s="45"/>
      <c r="H81" s="45"/>
      <c r="I81" s="45"/>
      <c r="J81" s="45"/>
      <c r="K81" s="47"/>
      <c r="L81" s="45"/>
      <c r="M81" s="46"/>
      <c r="N81" s="6"/>
      <c r="O81" s="6"/>
    </row>
    <row r="82" spans="3:15">
      <c r="C82" s="44"/>
      <c r="D82" s="45"/>
      <c r="E82" s="45"/>
      <c r="F82" s="45"/>
      <c r="G82" s="45"/>
      <c r="H82" s="45"/>
      <c r="I82" s="45"/>
      <c r="J82" s="45"/>
      <c r="K82" s="45"/>
      <c r="L82" s="45"/>
    </row>
    <row r="83" spans="3:15">
      <c r="C83" s="130"/>
      <c r="D83" s="45"/>
      <c r="E83" s="45"/>
      <c r="F83" s="45"/>
      <c r="G83" s="45"/>
      <c r="H83" s="45"/>
      <c r="I83" s="45"/>
      <c r="J83" s="45"/>
      <c r="K83" s="45"/>
      <c r="L83" s="45"/>
    </row>
    <row r="84" spans="3:15">
      <c r="C84" s="44"/>
      <c r="D84" s="45"/>
      <c r="E84" s="45"/>
      <c r="F84" s="45"/>
      <c r="G84" s="45"/>
      <c r="H84" s="45"/>
      <c r="I84" s="45"/>
      <c r="J84" s="47"/>
      <c r="K84" s="45"/>
      <c r="L84" s="45"/>
    </row>
    <row r="85" spans="3:15">
      <c r="C85" s="44"/>
      <c r="D85" s="45"/>
      <c r="E85" s="45"/>
      <c r="F85" s="45"/>
      <c r="G85" s="45"/>
      <c r="H85" s="45"/>
      <c r="I85" s="45"/>
      <c r="J85" s="45"/>
      <c r="K85" s="45"/>
      <c r="L85" s="45"/>
    </row>
    <row r="86" spans="3:15">
      <c r="C86" s="44"/>
      <c r="D86" s="45"/>
      <c r="E86" s="45"/>
      <c r="F86" s="45"/>
      <c r="G86" s="45"/>
      <c r="H86" s="45"/>
      <c r="I86" s="45"/>
      <c r="J86" s="45"/>
      <c r="K86" s="45"/>
      <c r="L86" s="45"/>
    </row>
    <row r="87" spans="3:15">
      <c r="C87" s="44"/>
      <c r="D87" s="45"/>
      <c r="E87" s="45"/>
      <c r="F87" s="45"/>
      <c r="G87" s="45"/>
      <c r="H87" s="45"/>
      <c r="I87" s="45"/>
      <c r="J87" s="45"/>
      <c r="K87" s="45"/>
      <c r="L87" s="45"/>
    </row>
    <row r="88" spans="3:15">
      <c r="C88" s="44"/>
      <c r="D88" s="45"/>
      <c r="E88" s="45"/>
      <c r="F88" s="45"/>
      <c r="G88" s="45"/>
      <c r="H88" s="45"/>
      <c r="I88" s="45"/>
      <c r="J88" s="45"/>
      <c r="K88" s="45"/>
      <c r="L88" s="45"/>
    </row>
    <row r="89" spans="3:15">
      <c r="C89" s="44"/>
      <c r="D89" s="45"/>
      <c r="E89" s="45"/>
      <c r="F89" s="45"/>
      <c r="G89" s="45"/>
      <c r="H89" s="45"/>
      <c r="I89" s="45"/>
      <c r="J89" s="45"/>
      <c r="K89" s="45"/>
      <c r="L89" s="45"/>
    </row>
    <row r="90" spans="3:15">
      <c r="C90" s="44"/>
      <c r="D90" s="45"/>
      <c r="E90" s="45"/>
      <c r="F90" s="45"/>
      <c r="G90" s="45"/>
      <c r="H90" s="45"/>
      <c r="I90" s="45"/>
      <c r="J90" s="45"/>
      <c r="K90" s="45"/>
      <c r="L90" s="45"/>
    </row>
    <row r="91" spans="3:15">
      <c r="C91" s="44"/>
      <c r="D91" s="45"/>
      <c r="E91" s="45"/>
      <c r="F91" s="45"/>
      <c r="G91" s="45"/>
      <c r="H91" s="45"/>
      <c r="I91" s="45"/>
      <c r="J91" s="45"/>
      <c r="K91" s="45"/>
      <c r="L91" s="45"/>
    </row>
    <row r="92" spans="3:15">
      <c r="C92" s="44"/>
      <c r="D92" s="45"/>
      <c r="E92" s="45"/>
      <c r="F92" s="45"/>
      <c r="G92" s="45"/>
      <c r="H92" s="45"/>
      <c r="I92" s="45"/>
      <c r="J92" s="45"/>
      <c r="K92" s="45"/>
      <c r="L92" s="45"/>
    </row>
    <row r="93" spans="3:15">
      <c r="C93" s="44"/>
      <c r="D93" s="45"/>
      <c r="E93" s="45"/>
      <c r="F93" s="45"/>
      <c r="G93" s="45"/>
      <c r="H93" s="45"/>
      <c r="I93" s="45"/>
      <c r="J93" s="45"/>
      <c r="K93" s="45"/>
      <c r="L93" s="45"/>
    </row>
    <row r="94" spans="3:15">
      <c r="C94" s="44"/>
      <c r="D94" s="45"/>
      <c r="E94" s="45"/>
      <c r="F94" s="45"/>
      <c r="G94" s="45"/>
      <c r="H94" s="45"/>
      <c r="I94" s="45"/>
      <c r="J94" s="45"/>
      <c r="K94" s="45"/>
      <c r="L94" s="45"/>
    </row>
    <row r="95" spans="3:15">
      <c r="C95" s="45"/>
      <c r="D95" s="45"/>
      <c r="E95" s="45"/>
      <c r="F95" s="45"/>
      <c r="G95" s="45"/>
      <c r="H95" s="45"/>
      <c r="I95" s="45"/>
      <c r="J95" s="45"/>
      <c r="K95" s="45"/>
      <c r="L95" s="45"/>
    </row>
    <row r="99" spans="3:12">
      <c r="C99" s="45"/>
      <c r="D99" s="45"/>
      <c r="E99" s="45"/>
      <c r="F99" s="45"/>
      <c r="G99" s="45"/>
      <c r="H99" s="45"/>
      <c r="I99" s="45"/>
      <c r="J99" s="45"/>
      <c r="K99" s="45"/>
      <c r="L99" s="45"/>
    </row>
    <row r="100" spans="3:12"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3:12"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3:12"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4" spans="3:12">
      <c r="C104" s="49"/>
      <c r="D104" s="49"/>
      <c r="E104" s="49"/>
    </row>
    <row r="105" spans="3:12">
      <c r="C105" s="50"/>
      <c r="D105" s="50"/>
      <c r="E105" s="50"/>
    </row>
    <row r="106" spans="3:12">
      <c r="C106" s="50"/>
      <c r="D106" s="50"/>
      <c r="E106" s="50"/>
    </row>
    <row r="107" spans="3:12">
      <c r="C107" s="50"/>
      <c r="D107" s="50"/>
      <c r="E107" s="50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 D69:D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2025-02-11T07:46:50Z</cp:lastPrinted>
  <dcterms:created xsi:type="dcterms:W3CDTF">2020-09-07T16:25:25Z</dcterms:created>
  <dcterms:modified xsi:type="dcterms:W3CDTF">2025-02-11T08:41:57Z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