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13_ncr:1_{501CB15A-278C-4C43-8360-3CFBB0876264}" xr6:coauthVersionLast="47" xr6:coauthVersionMax="47" xr10:uidLastSave="{00000000-0000-0000-0000-000000000000}"/>
  <bookViews>
    <workbookView xWindow="-110" yWindow="-110" windowWidth="19420" windowHeight="12300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'OPEC-PROD'!$A$2:$M$74</definedName>
    <definedName name="_xlnm.Print_Titles" localSheetId="0">'OPEC-PROD'!$1:$3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4" i="1"/>
  <c r="M21" i="1"/>
  <c r="M18" i="1"/>
  <c r="M15" i="1"/>
  <c r="M12" i="1"/>
  <c r="M9" i="1"/>
  <c r="M6" i="1"/>
  <c r="C57" i="1"/>
  <c r="C62" i="1" s="1"/>
  <c r="C58" i="1"/>
  <c r="C63" i="1" s="1"/>
  <c r="N27" i="1"/>
  <c r="N57" i="1"/>
  <c r="N24" i="1"/>
  <c r="N21" i="1"/>
  <c r="N18" i="1"/>
  <c r="N15" i="1"/>
  <c r="N12" i="1"/>
  <c r="N9" i="1"/>
  <c r="N6" i="1"/>
  <c r="N59" i="1"/>
  <c r="N64" i="1" s="1"/>
  <c r="N58" i="1"/>
  <c r="N63" i="1" s="1"/>
  <c r="M59" i="1"/>
  <c r="M64" i="1" s="1"/>
  <c r="M58" i="1"/>
  <c r="M63" i="1" s="1"/>
  <c r="M57" i="1"/>
  <c r="M62" i="1" s="1"/>
  <c r="L59" i="1"/>
  <c r="L64" i="1" s="1"/>
  <c r="L58" i="1"/>
  <c r="L63" i="1" s="1"/>
  <c r="L57" i="1"/>
  <c r="L27" i="1"/>
  <c r="L24" i="1"/>
  <c r="L21" i="1"/>
  <c r="L18" i="1"/>
  <c r="L15" i="1"/>
  <c r="L12" i="1"/>
  <c r="L9" i="1"/>
  <c r="L6" i="1"/>
  <c r="K59" i="1"/>
  <c r="K64" i="1" s="1"/>
  <c r="K58" i="1"/>
  <c r="K63" i="1" s="1"/>
  <c r="K57" i="1"/>
  <c r="K62" i="1" s="1"/>
  <c r="K27" i="1"/>
  <c r="K24" i="1"/>
  <c r="K21" i="1"/>
  <c r="K18" i="1"/>
  <c r="K15" i="1"/>
  <c r="K12" i="1"/>
  <c r="K9" i="1"/>
  <c r="K6" i="1"/>
  <c r="I59" i="1"/>
  <c r="I64" i="1" s="1"/>
  <c r="I58" i="1"/>
  <c r="I63" i="1" s="1"/>
  <c r="I27" i="1"/>
  <c r="I24" i="1"/>
  <c r="I21" i="1"/>
  <c r="I18" i="1"/>
  <c r="I15" i="1"/>
  <c r="I12" i="1"/>
  <c r="I9" i="1"/>
  <c r="H57" i="1"/>
  <c r="H62" i="1" s="1"/>
  <c r="J59" i="1"/>
  <c r="J64" i="1" s="1"/>
  <c r="J58" i="1"/>
  <c r="J27" i="1"/>
  <c r="J24" i="1"/>
  <c r="J21" i="1"/>
  <c r="J18" i="1"/>
  <c r="J15" i="1"/>
  <c r="J9" i="1"/>
  <c r="J6" i="1"/>
  <c r="H58" i="1"/>
  <c r="H63" i="1" s="1"/>
  <c r="H59" i="1"/>
  <c r="H64" i="1" s="1"/>
  <c r="H27" i="1"/>
  <c r="H24" i="1"/>
  <c r="H21" i="1"/>
  <c r="H18" i="1"/>
  <c r="H15" i="1"/>
  <c r="H12" i="1"/>
  <c r="H9" i="1"/>
  <c r="H6" i="1"/>
  <c r="G58" i="1"/>
  <c r="G63" i="1" s="1"/>
  <c r="G59" i="1"/>
  <c r="G64" i="1" s="1"/>
  <c r="G27" i="1"/>
  <c r="G24" i="1"/>
  <c r="G18" i="1"/>
  <c r="G15" i="1"/>
  <c r="G12" i="1"/>
  <c r="G9" i="1"/>
  <c r="G6" i="1"/>
  <c r="F59" i="1"/>
  <c r="F64" i="1" s="1"/>
  <c r="F58" i="1"/>
  <c r="F63" i="1" s="1"/>
  <c r="F27" i="1"/>
  <c r="F24" i="1"/>
  <c r="F18" i="1"/>
  <c r="F15" i="1"/>
  <c r="F12" i="1"/>
  <c r="F9" i="1"/>
  <c r="F6" i="1"/>
  <c r="E59" i="1"/>
  <c r="E64" i="1" s="1"/>
  <c r="E58" i="1"/>
  <c r="E63" i="1" s="1"/>
  <c r="E57" i="1"/>
  <c r="E62" i="1" s="1"/>
  <c r="E27" i="1"/>
  <c r="E24" i="1"/>
  <c r="E21" i="1"/>
  <c r="E18" i="1"/>
  <c r="E15" i="1"/>
  <c r="E12" i="1"/>
  <c r="E9" i="1"/>
  <c r="E6" i="1"/>
  <c r="D59" i="1"/>
  <c r="D64" i="1" s="1"/>
  <c r="D58" i="1"/>
  <c r="D63" i="1" s="1"/>
  <c r="D57" i="1"/>
  <c r="D62" i="1" s="1"/>
  <c r="D27" i="1"/>
  <c r="D24" i="1"/>
  <c r="D21" i="1"/>
  <c r="D18" i="1"/>
  <c r="D15" i="1"/>
  <c r="D12" i="1"/>
  <c r="D9" i="1"/>
  <c r="D6" i="1"/>
  <c r="C27" i="1"/>
  <c r="C24" i="1"/>
  <c r="C21" i="1"/>
  <c r="C15" i="1"/>
  <c r="C12" i="1"/>
  <c r="C9" i="1"/>
  <c r="C6" i="1"/>
  <c r="C59" i="1"/>
  <c r="C64" i="1" s="1"/>
  <c r="C18" i="1"/>
  <c r="G21" i="1"/>
  <c r="G57" i="1"/>
  <c r="F21" i="1"/>
  <c r="F57" i="1"/>
  <c r="F62" i="1" s="1"/>
  <c r="G60" i="1" l="1"/>
  <c r="G62" i="1"/>
  <c r="E65" i="1"/>
  <c r="C65" i="1"/>
  <c r="C60" i="1"/>
  <c r="D65" i="1"/>
  <c r="F65" i="1"/>
  <c r="E60" i="1"/>
  <c r="D60" i="1"/>
  <c r="F60" i="1"/>
  <c r="N60" i="1"/>
  <c r="N62" i="1"/>
  <c r="N65" i="1" s="1"/>
  <c r="M60" i="1"/>
  <c r="M65" i="1"/>
  <c r="L60" i="1"/>
  <c r="L62" i="1"/>
  <c r="K65" i="1"/>
  <c r="K60" i="1"/>
  <c r="J63" i="1"/>
  <c r="H60" i="1"/>
  <c r="H65" i="1"/>
  <c r="G65" i="1" l="1"/>
  <c r="L65" i="1"/>
  <c r="I6" i="1"/>
  <c r="I57" i="1"/>
  <c r="I60" i="1" s="1"/>
  <c r="I62" i="1" l="1"/>
  <c r="I65" i="1" l="1"/>
  <c r="J12" i="1"/>
  <c r="J57" i="1"/>
  <c r="J62" i="1" s="1"/>
  <c r="J65" i="1" l="1"/>
  <c r="J60" i="1"/>
</calcChain>
</file>

<file path=xl/sharedStrings.xml><?xml version="1.0" encoding="utf-8"?>
<sst xmlns="http://schemas.openxmlformats.org/spreadsheetml/2006/main" count="117" uniqueCount="63">
  <si>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</si>
  <si>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</si>
  <si>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</si>
  <si>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</si>
  <si>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</si>
  <si>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</si>
  <si>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</si>
  <si>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</si>
  <si>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</si>
  <si>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</si>
  <si>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</si>
  <si>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</si>
  <si>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</si>
  <si>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</si>
  <si>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</si>
  <si>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</si>
  <si>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</si>
  <si>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</si>
  <si>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</si>
  <si>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</si>
  <si>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</si>
  <si>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</si>
  <si>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</si>
  <si>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</si>
  <si>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</si>
  <si>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</si>
  <si>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</si>
  <si>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</si>
  <si>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</si>
  <si>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</si>
  <si>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</si>
  <si>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</si>
  <si>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</si>
  <si>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</si>
  <si>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</si>
  <si>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</si>
  <si>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</si>
  <si>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</si>
  <si>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</si>
  <si>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</si>
  <si>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</si>
  <si>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</si>
  <si>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</si>
  <si>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</si>
  <si>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</si>
  <si>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</si>
  <si>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</si>
  <si>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</si>
  <si>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 xml:space="preserve">AGBAMI </t>
  </si>
  <si>
    <t xml:space="preserve">AKPO </t>
  </si>
  <si>
    <t>IMA</t>
  </si>
  <si>
    <t xml:space="preserve">AJAPA 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</si>
  <si>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</si>
  <si>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</si>
  <si>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</si>
  <si>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</si>
  <si>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</si>
  <si>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- 2024</t>
  </si>
  <si>
    <t>UTAPATE</t>
  </si>
  <si>
    <t>Remarks on November Production:</t>
  </si>
  <si>
    <t xml:space="preserve">2. The daily average production in November was 1,690,485 barrels per day, comprising of both Crude oil (1,485,656 bopd) and condensate (204,828 bopd) </t>
  </si>
  <si>
    <t>3. The average crude oil production was 99.04% of OPEC quota (1.5 mbpd)</t>
  </si>
  <si>
    <t xml:space="preserve">1. Lowest and Peak Production in November were 1.6 million bopd and 1.8 million bopd respectively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</si>
</sst>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 * #,##0.00_ ;_ * \-#,##0.00_ ;_ * &quot;-&quot;??_ ;_ @_ "/>
    <numFmt numFmtId="168" formatCode="_-* #,##0.0_-;\-* #,##0.0_-;_-* &quot;-&quot;??_-;_-@_-"/>
    <numFmt numFmtId="169" formatCode="[$-409]d\-mmm\-yy;@"/>
    <numFmt numFmtId="170" formatCode="_*#,##0.00;[Red]_*\(#,##0.00\);_*\-"/>
    <numFmt numFmtId="171" formatCode="\¢#,###.00_);\(&quot;$&quot;#,###.00\)"/>
    <numFmt numFmtId="172" formatCode="&quot; &quot;#,##0.00&quot; &quot;;&quot; (&quot;#,##0.00&quot;)&quot;;&quot; -&quot;00&quot; &quot;;&quot; &quot;@&quot; &quot;"/>
    <numFmt numFmtId="173" formatCode="&quot; &quot;#,##0.00&quot; &quot;;&quot;-&quot;#,##0.00&quot; &quot;;&quot; -&quot;00&quot; &quot;;&quot; &quot;@&quot; &quot;"/>
  </numFmts>
  <fonts count="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theme="1"/>
      <name val="Candara"/>
      <family val="2"/>
    </font>
    <font>
      <b/>
      <sz val="10"/>
      <color rgb="FFFFFFFF"/>
      <name val="Candara"/>
      <family val="2"/>
    </font>
    <font>
      <b/>
      <sz val="10"/>
      <color theme="1"/>
      <name val="Candara"/>
      <family val="2"/>
    </font>
    <font>
      <sz val="10"/>
      <name val="Candara"/>
      <family val="2"/>
    </font>
    <font>
      <b/>
      <sz val="10"/>
      <name val="Candara"/>
      <family val="2"/>
    </font>
    <font>
      <sz val="10"/>
      <color rgb="FF000000"/>
      <name val="Candara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8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7" fontId="9" fillId="0" borderId="0" applyProtection="0"/>
    <xf numFmtId="40" fontId="10" fillId="0" borderId="0" applyFont="0" applyFill="0" applyBorder="0" applyAlignment="0" applyProtection="0"/>
    <xf numFmtId="37" fontId="7" fillId="0" borderId="6" applyAlignment="0">
      <alignment horizont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/>
    <xf numFmtId="4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7" borderId="6">
      <alignment horizontal="center" vertical="center"/>
    </xf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4" fillId="0" borderId="0"/>
    <xf numFmtId="0" fontId="2" fillId="31" borderId="0" applyNumberFormat="0" applyFont="0" applyBorder="0" applyAlignment="0" applyProtection="0"/>
    <xf numFmtId="170" fontId="2" fillId="30" borderId="38">
      <alignment horizontal="center"/>
    </xf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13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14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33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4" fillId="26" borderId="39" applyNumberFormat="0" applyAlignment="0" applyProtection="0"/>
    <xf numFmtId="0" fontId="15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15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34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0" fontId="15" fillId="27" borderId="4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18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37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8" fillId="0" borderId="41" applyNumberFormat="0" applyFill="0" applyAlignment="0" applyProtection="0"/>
    <xf numFmtId="0" fontId="19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19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38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19" fillId="0" borderId="42" applyNumberFormat="0" applyFill="0" applyAlignment="0" applyProtection="0"/>
    <xf numFmtId="0" fontId="20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20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39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43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21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40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1" fillId="13" borderId="39" applyNumberFormat="0" applyAlignment="0" applyProtection="0"/>
    <xf numFmtId="0" fontId="22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22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41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0" fontId="22" fillId="0" borderId="44" applyNumberFormat="0" applyFill="0" applyAlignment="0" applyProtection="0"/>
    <xf numFmtId="171" fontId="2" fillId="1" borderId="48">
      <alignment horizontal="center"/>
    </xf>
    <xf numFmtId="171" fontId="2" fillId="1" borderId="48">
      <alignment horizontal="center"/>
    </xf>
    <xf numFmtId="0" fontId="23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3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10" fillId="29" borderId="45" applyNumberFormat="0" applyFont="0" applyAlignment="0" applyProtection="0"/>
    <xf numFmtId="0" fontId="2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2" fillId="29" borderId="45" applyNumberFormat="0" applyFont="0" applyAlignment="0" applyProtection="0"/>
    <xf numFmtId="0" fontId="10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10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10" fillId="29" borderId="45" applyNumberFormat="0" applyFont="0" applyAlignment="0" applyProtection="0"/>
    <xf numFmtId="0" fontId="10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" fillId="29" borderId="45" applyNumberFormat="0" applyFont="0" applyAlignment="0" applyProtection="0"/>
    <xf numFmtId="0" fontId="24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24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42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0" fontId="24" fillId="26" borderId="4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2" borderId="37" applyNumberFormat="0" applyFont="0" applyBorder="0" applyAlignment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6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44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6" fillId="0" borderId="47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1" fontId="2" fillId="1" borderId="48">
      <alignment horizontal="center"/>
    </xf>
    <xf numFmtId="171" fontId="2" fillId="1" borderId="48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6" fillId="19" borderId="0" applyNumberFormat="0" applyBorder="0" applyAlignment="0" applyProtection="0"/>
    <xf numFmtId="0" fontId="2" fillId="0" borderId="0" applyNumberFormat="0" applyFill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29" borderId="46" applyNumberFormat="0" applyFont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" fillId="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" fillId="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" fillId="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0" borderId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8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7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Border="0" applyProtection="0"/>
    <xf numFmtId="0" fontId="4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1">
    <xf numFmtId="0" fontId="0" fillId="0" borderId="0" xfId="0"/>
    <xf numFmtId="0" fontId="51" fillId="2" borderId="0" xfId="0" applyFont="1" applyFill="1"/>
    <xf numFmtId="165" fontId="51" fillId="2" borderId="0" xfId="0" applyNumberFormat="1" applyFont="1" applyFill="1"/>
    <xf numFmtId="0" fontId="52" fillId="3" borderId="35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3" borderId="0" xfId="0" applyFont="1" applyFill="1" applyAlignment="1">
      <alignment vertical="center"/>
    </xf>
    <xf numFmtId="0" fontId="53" fillId="2" borderId="2" xfId="0" applyFont="1" applyFill="1" applyBorder="1" applyAlignment="1">
      <alignment horizontal="center"/>
    </xf>
    <xf numFmtId="0" fontId="53" fillId="2" borderId="3" xfId="0" applyFont="1" applyFill="1" applyBorder="1" applyAlignment="1">
      <alignment horizontal="center"/>
    </xf>
    <xf numFmtId="0" fontId="53" fillId="4" borderId="7" xfId="0" applyFont="1" applyFill="1" applyBorder="1" applyAlignment="1">
      <alignment horizontal="center" vertical="center"/>
    </xf>
    <xf numFmtId="0" fontId="53" fillId="2" borderId="8" xfId="0" applyFont="1" applyFill="1" applyBorder="1" applyAlignment="1">
      <alignment vertical="top"/>
    </xf>
    <xf numFmtId="165" fontId="51" fillId="2" borderId="8" xfId="0" applyNumberFormat="1" applyFont="1" applyFill="1" applyBorder="1" applyAlignment="1">
      <alignment vertical="top"/>
    </xf>
    <xf numFmtId="165" fontId="54" fillId="0" borderId="8" xfId="0" applyNumberFormat="1" applyFont="1" applyBorder="1" applyAlignment="1">
      <alignment vertical="top"/>
    </xf>
    <xf numFmtId="165" fontId="51" fillId="6" borderId="36" xfId="0" applyNumberFormat="1" applyFont="1" applyFill="1" applyBorder="1" applyAlignment="1">
      <alignment vertical="top"/>
    </xf>
    <xf numFmtId="165" fontId="51" fillId="0" borderId="8" xfId="0" applyNumberFormat="1" applyFont="1" applyBorder="1" applyAlignment="1">
      <alignment vertical="top"/>
    </xf>
    <xf numFmtId="165" fontId="51" fillId="2" borderId="36" xfId="0" applyNumberFormat="1" applyFont="1" applyFill="1" applyBorder="1" applyAlignment="1">
      <alignment vertical="top"/>
    </xf>
    <xf numFmtId="43" fontId="51" fillId="2" borderId="0" xfId="0" applyNumberFormat="1" applyFont="1" applyFill="1"/>
    <xf numFmtId="0" fontId="53" fillId="4" borderId="9" xfId="0" applyFont="1" applyFill="1" applyBorder="1" applyAlignment="1">
      <alignment horizontal="center" vertical="center"/>
    </xf>
    <xf numFmtId="0" fontId="53" fillId="2" borderId="1" xfId="0" applyFont="1" applyFill="1" applyBorder="1"/>
    <xf numFmtId="165" fontId="51" fillId="2" borderId="1" xfId="1" applyNumberFormat="1" applyFont="1" applyFill="1" applyBorder="1"/>
    <xf numFmtId="165" fontId="54" fillId="0" borderId="1" xfId="1" applyNumberFormat="1" applyFont="1" applyFill="1" applyBorder="1"/>
    <xf numFmtId="165" fontId="51" fillId="2" borderId="1" xfId="6" applyNumberFormat="1" applyFont="1" applyFill="1" applyBorder="1"/>
    <xf numFmtId="165" fontId="51" fillId="0" borderId="1" xfId="1" applyNumberFormat="1" applyFont="1" applyFill="1" applyBorder="1"/>
    <xf numFmtId="0" fontId="53" fillId="4" borderId="10" xfId="0" applyFont="1" applyFill="1" applyBorder="1" applyAlignment="1">
      <alignment horizontal="center" vertical="center"/>
    </xf>
    <xf numFmtId="0" fontId="53" fillId="4" borderId="11" xfId="0" applyFont="1" applyFill="1" applyBorder="1" applyAlignment="1">
      <alignment horizontal="left"/>
    </xf>
    <xf numFmtId="165" fontId="53" fillId="4" borderId="11" xfId="1" applyNumberFormat="1" applyFont="1" applyFill="1" applyBorder="1"/>
    <xf numFmtId="165" fontId="55" fillId="4" borderId="11" xfId="1" applyNumberFormat="1" applyFont="1" applyFill="1" applyBorder="1"/>
    <xf numFmtId="164" fontId="51" fillId="2" borderId="0" xfId="0" applyNumberFormat="1" applyFont="1" applyFill="1"/>
    <xf numFmtId="165" fontId="51" fillId="2" borderId="8" xfId="0" applyNumberFormat="1" applyFont="1" applyFill="1" applyBorder="1" applyAlignment="1">
      <alignment horizontal="left" vertical="top"/>
    </xf>
    <xf numFmtId="165" fontId="51" fillId="0" borderId="8" xfId="0" applyNumberFormat="1" applyFont="1" applyBorder="1" applyAlignment="1">
      <alignment horizontal="left" vertical="top"/>
    </xf>
    <xf numFmtId="0" fontId="53" fillId="4" borderId="12" xfId="0" applyFont="1" applyFill="1" applyBorder="1" applyAlignment="1">
      <alignment horizontal="center" vertical="center"/>
    </xf>
    <xf numFmtId="0" fontId="53" fillId="2" borderId="8" xfId="0" applyFont="1" applyFill="1" applyBorder="1"/>
    <xf numFmtId="165" fontId="51" fillId="2" borderId="8" xfId="0" applyNumberFormat="1" applyFont="1" applyFill="1" applyBorder="1"/>
    <xf numFmtId="165" fontId="56" fillId="5" borderId="27" xfId="0" applyNumberFormat="1" applyFont="1" applyFill="1" applyBorder="1"/>
    <xf numFmtId="0" fontId="53" fillId="4" borderId="13" xfId="0" applyFont="1" applyFill="1" applyBorder="1" applyAlignment="1">
      <alignment horizontal="center" vertical="center"/>
    </xf>
    <xf numFmtId="0" fontId="53" fillId="2" borderId="4" xfId="0" applyFont="1" applyFill="1" applyBorder="1"/>
    <xf numFmtId="165" fontId="51" fillId="2" borderId="4" xfId="1" applyNumberFormat="1" applyFont="1" applyFill="1" applyBorder="1"/>
    <xf numFmtId="165" fontId="56" fillId="5" borderId="4" xfId="1" applyNumberFormat="1" applyFont="1" applyFill="1" applyBorder="1"/>
    <xf numFmtId="0" fontId="53" fillId="4" borderId="14" xfId="0" applyFont="1" applyFill="1" applyBorder="1" applyAlignment="1">
      <alignment horizontal="center" vertical="center"/>
    </xf>
    <xf numFmtId="0" fontId="55" fillId="4" borderId="12" xfId="2" applyFont="1" applyFill="1" applyBorder="1" applyAlignment="1">
      <alignment horizontal="center" vertical="center"/>
    </xf>
    <xf numFmtId="0" fontId="55" fillId="2" borderId="8" xfId="2" applyFont="1" applyFill="1" applyBorder="1" applyAlignment="1">
      <alignment vertical="top"/>
    </xf>
    <xf numFmtId="0" fontId="55" fillId="4" borderId="13" xfId="2" applyFont="1" applyFill="1" applyBorder="1" applyAlignment="1">
      <alignment horizontal="center" vertical="center"/>
    </xf>
    <xf numFmtId="0" fontId="55" fillId="2" borderId="1" xfId="2" applyFont="1" applyFill="1" applyBorder="1" applyAlignment="1">
      <alignment vertical="top"/>
    </xf>
    <xf numFmtId="165" fontId="51" fillId="2" borderId="1" xfId="1" applyNumberFormat="1" applyFont="1" applyFill="1" applyBorder="1" applyAlignment="1">
      <alignment vertical="top"/>
    </xf>
    <xf numFmtId="165" fontId="51" fillId="0" borderId="1" xfId="1" applyNumberFormat="1" applyFont="1" applyFill="1" applyBorder="1" applyAlignment="1">
      <alignment vertical="top"/>
    </xf>
    <xf numFmtId="0" fontId="55" fillId="4" borderId="15" xfId="2" applyFont="1" applyFill="1" applyBorder="1" applyAlignment="1">
      <alignment horizontal="center" vertical="center"/>
    </xf>
    <xf numFmtId="0" fontId="55" fillId="4" borderId="16" xfId="2" applyFont="1" applyFill="1" applyBorder="1" applyAlignment="1">
      <alignment horizontal="left"/>
    </xf>
    <xf numFmtId="0" fontId="55" fillId="4" borderId="7" xfId="2" applyFont="1" applyFill="1" applyBorder="1" applyAlignment="1">
      <alignment horizontal="center" vertical="center"/>
    </xf>
    <xf numFmtId="0" fontId="54" fillId="2" borderId="8" xfId="2" applyFont="1" applyFill="1" applyBorder="1"/>
    <xf numFmtId="165" fontId="56" fillId="5" borderId="8" xfId="0" applyNumberFormat="1" applyFont="1" applyFill="1" applyBorder="1"/>
    <xf numFmtId="0" fontId="55" fillId="4" borderId="9" xfId="2" applyFont="1" applyFill="1" applyBorder="1" applyAlignment="1">
      <alignment horizontal="center" vertical="center"/>
    </xf>
    <xf numFmtId="0" fontId="54" fillId="2" borderId="1" xfId="2" applyFont="1" applyFill="1" applyBorder="1"/>
    <xf numFmtId="165" fontId="56" fillId="5" borderId="1" xfId="0" applyNumberFormat="1" applyFont="1" applyFill="1" applyBorder="1"/>
    <xf numFmtId="0" fontId="55" fillId="4" borderId="30" xfId="2" applyFont="1" applyFill="1" applyBorder="1" applyAlignment="1">
      <alignment horizontal="center" vertical="center"/>
    </xf>
    <xf numFmtId="0" fontId="55" fillId="4" borderId="28" xfId="2" applyFont="1" applyFill="1" applyBorder="1" applyAlignment="1">
      <alignment horizontal="left"/>
    </xf>
    <xf numFmtId="165" fontId="53" fillId="4" borderId="4" xfId="1" applyNumberFormat="1" applyFont="1" applyFill="1" applyBorder="1"/>
    <xf numFmtId="0" fontId="51" fillId="2" borderId="8" xfId="0" applyFont="1" applyFill="1" applyBorder="1"/>
    <xf numFmtId="0" fontId="51" fillId="2" borderId="1" xfId="0" applyFont="1" applyFill="1" applyBorder="1"/>
    <xf numFmtId="0" fontId="53" fillId="4" borderId="17" xfId="0" applyFont="1" applyFill="1" applyBorder="1" applyAlignment="1">
      <alignment horizontal="left"/>
    </xf>
    <xf numFmtId="0" fontId="53" fillId="4" borderId="31" xfId="0" applyFont="1" applyFill="1" applyBorder="1" applyAlignment="1">
      <alignment horizontal="center" vertical="center"/>
    </xf>
    <xf numFmtId="0" fontId="51" fillId="2" borderId="27" xfId="0" applyFont="1" applyFill="1" applyBorder="1"/>
    <xf numFmtId="165" fontId="51" fillId="2" borderId="27" xfId="0" applyNumberFormat="1" applyFont="1" applyFill="1" applyBorder="1"/>
    <xf numFmtId="165" fontId="51" fillId="4" borderId="11" xfId="1" applyNumberFormat="1" applyFont="1" applyFill="1" applyBorder="1"/>
    <xf numFmtId="0" fontId="53" fillId="2" borderId="18" xfId="0" applyFont="1" applyFill="1" applyBorder="1"/>
    <xf numFmtId="0" fontId="53" fillId="2" borderId="19" xfId="0" applyFont="1" applyFill="1" applyBorder="1"/>
    <xf numFmtId="165" fontId="51" fillId="2" borderId="20" xfId="1" applyNumberFormat="1" applyFont="1" applyFill="1" applyBorder="1"/>
    <xf numFmtId="0" fontId="53" fillId="2" borderId="21" xfId="0" applyFont="1" applyFill="1" applyBorder="1"/>
    <xf numFmtId="0" fontId="53" fillId="2" borderId="5" xfId="0" applyFont="1" applyFill="1" applyBorder="1"/>
    <xf numFmtId="165" fontId="51" fillId="2" borderId="6" xfId="1" applyNumberFormat="1" applyFont="1" applyFill="1" applyBorder="1"/>
    <xf numFmtId="0" fontId="55" fillId="2" borderId="21" xfId="2" applyFont="1" applyFill="1" applyBorder="1"/>
    <xf numFmtId="0" fontId="55" fillId="2" borderId="5" xfId="2" applyFont="1" applyFill="1" applyBorder="1"/>
    <xf numFmtId="165" fontId="51" fillId="6" borderId="6" xfId="1" applyNumberFormat="1" applyFont="1" applyFill="1" applyBorder="1"/>
    <xf numFmtId="165" fontId="54" fillId="2" borderId="6" xfId="1" applyNumberFormat="1" applyFont="1" applyFill="1" applyBorder="1"/>
    <xf numFmtId="43" fontId="51" fillId="2" borderId="6" xfId="1" applyFont="1" applyFill="1" applyBorder="1"/>
    <xf numFmtId="0" fontId="55" fillId="2" borderId="32" xfId="2" applyFont="1" applyFill="1" applyBorder="1"/>
    <xf numFmtId="0" fontId="55" fillId="2" borderId="33" xfId="2" applyFont="1" applyFill="1" applyBorder="1"/>
    <xf numFmtId="165" fontId="51" fillId="2" borderId="34" xfId="1" applyNumberFormat="1" applyFont="1" applyFill="1" applyBorder="1"/>
    <xf numFmtId="165" fontId="51" fillId="6" borderId="34" xfId="1" applyNumberFormat="1" applyFont="1" applyFill="1" applyBorder="1"/>
    <xf numFmtId="0" fontId="55" fillId="2" borderId="22" xfId="2" applyFont="1" applyFill="1" applyBorder="1"/>
    <xf numFmtId="0" fontId="55" fillId="2" borderId="23" xfId="2" applyFont="1" applyFill="1" applyBorder="1"/>
    <xf numFmtId="165" fontId="51" fillId="2" borderId="24" xfId="1" applyNumberFormat="1" applyFont="1" applyFill="1" applyBorder="1"/>
    <xf numFmtId="0" fontId="55" fillId="6" borderId="25" xfId="2" applyFont="1" applyFill="1" applyBorder="1"/>
    <xf numFmtId="0" fontId="55" fillId="6" borderId="6" xfId="2" applyFont="1" applyFill="1" applyBorder="1"/>
    <xf numFmtId="166" fontId="51" fillId="6" borderId="6" xfId="1" applyNumberFormat="1" applyFont="1" applyFill="1" applyBorder="1"/>
    <xf numFmtId="0" fontId="53" fillId="6" borderId="25" xfId="0" applyFont="1" applyFill="1" applyBorder="1"/>
    <xf numFmtId="0" fontId="53" fillId="6" borderId="26" xfId="0" applyFont="1" applyFill="1" applyBorder="1"/>
    <xf numFmtId="0" fontId="55" fillId="6" borderId="24" xfId="2" applyFont="1" applyFill="1" applyBorder="1"/>
    <xf numFmtId="165" fontId="51" fillId="6" borderId="24" xfId="1" applyNumberFormat="1" applyFont="1" applyFill="1" applyBorder="1"/>
    <xf numFmtId="166" fontId="51" fillId="6" borderId="24" xfId="1" applyNumberFormat="1" applyFont="1" applyFill="1" applyBorder="1"/>
    <xf numFmtId="0" fontId="53" fillId="2" borderId="29" xfId="0" applyFont="1" applyFill="1" applyBorder="1" applyAlignment="1">
      <alignment horizontal="left" vertical="center"/>
    </xf>
    <xf numFmtId="0" fontId="53" fillId="2" borderId="20" xfId="0" applyFont="1" applyFill="1" applyBorder="1" applyAlignment="1">
      <alignment horizontal="left"/>
    </xf>
    <xf numFmtId="165" fontId="53" fillId="2" borderId="20" xfId="0" applyNumberFormat="1" applyFont="1" applyFill="1" applyBorder="1"/>
    <xf numFmtId="165" fontId="53" fillId="2" borderId="20" xfId="1" applyNumberFormat="1" applyFont="1" applyFill="1" applyBorder="1"/>
    <xf numFmtId="0" fontId="53" fillId="2" borderId="25" xfId="0" applyFont="1" applyFill="1" applyBorder="1" applyAlignment="1">
      <alignment horizontal="left" vertical="center"/>
    </xf>
    <xf numFmtId="0" fontId="53" fillId="2" borderId="6" xfId="0" applyFont="1" applyFill="1" applyBorder="1" applyAlignment="1">
      <alignment horizontal="left"/>
    </xf>
    <xf numFmtId="165" fontId="55" fillId="2" borderId="6" xfId="1" applyNumberFormat="1" applyFont="1" applyFill="1" applyBorder="1"/>
    <xf numFmtId="165" fontId="53" fillId="2" borderId="6" xfId="0" applyNumberFormat="1" applyFont="1" applyFill="1" applyBorder="1"/>
    <xf numFmtId="165" fontId="51" fillId="2" borderId="6" xfId="0" applyNumberFormat="1" applyFont="1" applyFill="1" applyBorder="1"/>
    <xf numFmtId="0" fontId="53" fillId="2" borderId="26" xfId="0" applyFont="1" applyFill="1" applyBorder="1" applyAlignment="1">
      <alignment horizontal="left" vertical="center"/>
    </xf>
    <xf numFmtId="0" fontId="53" fillId="2" borderId="24" xfId="0" applyFont="1" applyFill="1" applyBorder="1" applyAlignment="1">
      <alignment horizontal="left"/>
    </xf>
    <xf numFmtId="165" fontId="53" fillId="2" borderId="24" xfId="0" applyNumberFormat="1" applyFont="1" applyFill="1" applyBorder="1"/>
    <xf numFmtId="0" fontId="51" fillId="2" borderId="0" xfId="0" applyFont="1" applyFill="1" applyAlignment="1">
      <alignment horizontal="left"/>
    </xf>
    <xf numFmtId="0" fontId="53" fillId="2" borderId="0" xfId="0" applyFont="1" applyFill="1" applyAlignment="1">
      <alignment horizontal="left"/>
    </xf>
    <xf numFmtId="0" fontId="53" fillId="2" borderId="0" xfId="0" applyFont="1" applyFill="1"/>
    <xf numFmtId="165" fontId="53" fillId="2" borderId="0" xfId="1" applyNumberFormat="1" applyFont="1" applyFill="1"/>
    <xf numFmtId="165" fontId="51" fillId="2" borderId="0" xfId="1" applyNumberFormat="1" applyFont="1" applyFill="1"/>
    <xf numFmtId="165" fontId="53" fillId="2" borderId="0" xfId="1" applyNumberFormat="1" applyFont="1" applyFill="1" applyAlignment="1">
      <alignment horizontal="left"/>
    </xf>
    <xf numFmtId="165" fontId="53" fillId="2" borderId="0" xfId="1" applyNumberFormat="1" applyFont="1" applyFill="1" applyAlignment="1">
      <alignment horizontal="left" wrapText="1"/>
    </xf>
    <xf numFmtId="9" fontId="51" fillId="2" borderId="0" xfId="56823" applyFont="1" applyFill="1"/>
    <xf numFmtId="43" fontId="51" fillId="2" borderId="0" xfId="1" applyFont="1" applyFill="1"/>
    <xf numFmtId="0" fontId="51" fillId="2" borderId="0" xfId="0" applyFont="1" applyFill="1" applyAlignment="1">
      <alignment horizontal="center"/>
    </xf>
    <xf numFmtId="43" fontId="51" fillId="2" borderId="0" xfId="0" applyNumberFormat="1" applyFont="1" applyFill="1" applyAlignment="1">
      <alignment horizontal="center"/>
    </xf>
  </cellXfs>
  <cellStyles count="56824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" xfId="56823" builtinId="5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2024: Daily</a:t>
            </a:r>
            <a:r>
              <a:rPr lang="en-GB" sz="2400" baseline="0"/>
              <a:t> Average Production (million bpd)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'OPEC-PROD'!$B$98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'OPEC-PROD'!$C$97:$E$97</c:f>
              <c:numCache>
                <c:formatCode>General</c:formatCode>
                <c:ptCount val="3"/>
              </c:numCache>
            </c:numRef>
          </c:cat>
          <c:val>
            <c:numRef>
              <c:f>'OPEC-PROD'!$C$98:$E$98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92D-4FAF-AAA1-A80A6D3D86A2}"/>
            </c:ext>
          </c:extLst>
        </c:ser>
        <c:ser>
          <c:idx val="1"/>
          <c:order val="1"/>
          <c:tx>
            <c:strRef>
              <c:f>'OPEC-PROD'!$B$99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'OPEC-PROD'!$C$97:$E$97</c:f>
              <c:numCache>
                <c:formatCode>General</c:formatCode>
                <c:ptCount val="3"/>
              </c:numCache>
            </c:numRef>
          </c:cat>
          <c:val>
            <c:numRef>
              <c:f>'OPEC-PROD'!$C$99:$E$99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647344"/>
        <c:axId val="2102655984"/>
      </c:barChart>
      <c:lineChart>
        <c:grouping val="standard"/>
        <c:varyColors val="0"/>
        <c:ser>
          <c:idx val="2"/>
          <c:order val="2"/>
          <c:tx>
            <c:strRef>
              <c:f>'OPEC-PROD'!$B$100</c:f>
              <c:strCache>
                <c:ptCount val="1"/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7877175441814E-2"/>
                  <c:y val="-7.54342368876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D-4FAF-AAA1-A80A6D3D86A2}"/>
                </c:ext>
              </c:extLst>
            </c:dLbl>
            <c:dLbl>
              <c:idx val="1"/>
              <c:layout>
                <c:manualLayout>
                  <c:x val="-2.2146389372617641E-2"/>
                  <c:y val="-7.794871145058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D-4FAF-AAA1-A80A6D3D86A2}"/>
                </c:ext>
              </c:extLst>
            </c:dLbl>
            <c:dLbl>
              <c:idx val="2"/>
              <c:layout>
                <c:manualLayout>
                  <c:x val="-2.3623551973558914E-2"/>
                  <c:y val="-5.783291494720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D-4FAF-AAA1-A80A6D3D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'OPEC-PROD'!$C$97:$E$97</c:f>
              <c:numCache>
                <c:formatCode>General</c:formatCode>
                <c:ptCount val="3"/>
              </c:numCache>
            </c:numRef>
          </c:cat>
          <c:val>
            <c:numRef>
              <c:f>'OPEC-PROD'!$C$100:$E$100</c:f>
              <c:numCache>
                <c:formatCode>_(* #,##0.00_);_(* \(#,##0.00\);_(* "-"??_);_(@_)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647344"/>
        <c:axId val="2102655984"/>
      </c:lineChart>
      <c:catAx>
        <c:axId val="2102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55984"/>
        <c:crosses val="autoZero"/>
        <c:auto val="1"/>
        <c:lblAlgn val="ctr"/>
        <c:lblOffset val="100"/>
        <c:noMultiLvlLbl val="0"/>
      </c:catAx>
      <c:valAx>
        <c:axId val="21026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1691942</xdr:colOff>
      <xdr:row>147</xdr:row>
      <xdr:rowOff>181725</xdr:rowOff>
    </xdr:from>
    <xdr:to>
      <xdr:col>11</xdr:col>
      <xdr:colOff>438650</xdr:colOff>
      <xdr:row>175</xdr:row>
      <xdr:rowOff>144127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74DA4AD-ECFD-41A9-A40D-0E170D1A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1:Q100"/>
  <sheetViews>
    <sheetView tabSelected="1" view="pageBreakPreview" zoomScale="77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7" sqref="B7"/>
    </sheetView>
  </sheetViews>
  <sheetFormatPr defaultColWidth="8.36328125" defaultRowHeight="13"/>
  <cols>
    <col min="1" max="1" width="31.08984375" style="1" customWidth="1"/>
    <col min="2" max="2" width="19.08984375" style="1" customWidth="1"/>
    <col min="3" max="3" width="9.81640625" style="1" customWidth="1"/>
    <col min="4" max="4" width="10.54296875" style="1" customWidth="1"/>
    <col min="5" max="5" width="10.08984375" style="1" bestFit="1" customWidth="1"/>
    <col min="6" max="6" width="10.1796875" style="1" bestFit="1" customWidth="1"/>
    <col min="7" max="7" width="10" style="1" bestFit="1" customWidth="1"/>
    <col min="8" max="9" width="10.26953125" style="1" bestFit="1" customWidth="1"/>
    <col min="10" max="10" width="10" style="1" bestFit="1" customWidth="1"/>
    <col min="11" max="11" width="10.453125" style="1" bestFit="1" customWidth="1"/>
    <col min="12" max="12" width="10.08984375" style="1" bestFit="1" customWidth="1"/>
    <col min="13" max="13" width="11.54296875" style="1" customWidth="1"/>
    <col min="14" max="14" width="11.81640625" style="1" customWidth="1"/>
    <col min="15" max="15" width="32" style="1" customWidth="1"/>
    <col min="16" max="16" width="23.7265625" style="1" customWidth="1"/>
    <col min="17" max="17" width="13.08984375" style="1" customWidth="1"/>
    <col min="18" max="16384" width="8.36328125" style="1"/>
  </cols>
  <sheetData>
    <row r="1" spans="1:17" ht="35.15" customHeight="1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32.25" customHeight="1">
      <c r="A2" s="3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7" ht="13.5" thickBot="1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17" ht="13.5" thickTop="1">
      <c r="A4" s="8" t="s">
        <v>14</v>
      </c>
      <c r="B4" s="9" t="s">
        <v>15</v>
      </c>
      <c r="C4" s="10">
        <v>6351778.0429999996</v>
      </c>
      <c r="D4" s="11">
        <v>4604101.8399999989</v>
      </c>
      <c r="E4" s="11">
        <v>4260566.21</v>
      </c>
      <c r="F4" s="12">
        <v>4158173.3193105059</v>
      </c>
      <c r="G4" s="13">
        <v>3605864.2000000007</v>
      </c>
      <c r="H4" s="13">
        <v>4536572.7100000009</v>
      </c>
      <c r="I4" s="14">
        <v>4584388.3599999994</v>
      </c>
      <c r="J4" s="13">
        <v>4894496.79</v>
      </c>
      <c r="K4" s="13">
        <v>5589773.46</v>
      </c>
      <c r="L4" s="13">
        <v>5765964.1299999999</v>
      </c>
      <c r="M4" s="13">
        <v>7051541.0299999993</v>
      </c>
      <c r="N4" s="13"/>
      <c r="O4" s="2"/>
      <c r="P4" s="15"/>
    </row>
    <row r="5" spans="1:17">
      <c r="A5" s="16"/>
      <c r="B5" s="17" t="s">
        <v>16</v>
      </c>
      <c r="C5" s="18">
        <v>587495</v>
      </c>
      <c r="D5" s="19">
        <v>583490</v>
      </c>
      <c r="E5" s="19">
        <v>627057</v>
      </c>
      <c r="F5" s="20">
        <v>543214</v>
      </c>
      <c r="G5" s="21">
        <v>640026.27</v>
      </c>
      <c r="H5" s="21">
        <v>568474.46</v>
      </c>
      <c r="I5" s="18">
        <v>564610</v>
      </c>
      <c r="J5" s="21">
        <v>584706</v>
      </c>
      <c r="K5" s="21">
        <v>511021</v>
      </c>
      <c r="L5" s="21">
        <v>494915</v>
      </c>
      <c r="M5" s="21">
        <v>501329</v>
      </c>
      <c r="N5" s="21"/>
      <c r="O5" s="2"/>
      <c r="P5" s="15"/>
    </row>
    <row r="6" spans="1:17" ht="13.5" thickBot="1">
      <c r="A6" s="22"/>
      <c r="B6" s="23" t="s">
        <v>17</v>
      </c>
      <c r="C6" s="24">
        <f t="shared" ref="C6:D6" si="0">C4+C5</f>
        <v>6939273.0429999996</v>
      </c>
      <c r="D6" s="25">
        <f t="shared" si="0"/>
        <v>5187591.8399999989</v>
      </c>
      <c r="E6" s="25">
        <f t="shared" ref="E6:F6" si="1">E4+E5</f>
        <v>4887623.21</v>
      </c>
      <c r="F6" s="24">
        <f t="shared" si="1"/>
        <v>4701387.3193105059</v>
      </c>
      <c r="G6" s="24">
        <f t="shared" ref="G6:H6" si="2">G4+G5</f>
        <v>4245890.4700000007</v>
      </c>
      <c r="H6" s="24">
        <f t="shared" si="2"/>
        <v>5105047.1700000009</v>
      </c>
      <c r="I6" s="24">
        <f t="shared" ref="I6:K6" si="3">I4+I5</f>
        <v>5148998.3599999994</v>
      </c>
      <c r="J6" s="24">
        <f t="shared" si="3"/>
        <v>5479202.79</v>
      </c>
      <c r="K6" s="24">
        <f t="shared" si="3"/>
        <v>6100794.46</v>
      </c>
      <c r="L6" s="24">
        <f t="shared" ref="L6:N6" si="4">L4+L5</f>
        <v>6260879.1299999999</v>
      </c>
      <c r="M6" s="24">
        <f t="shared" si="4"/>
        <v>7552870.0299999993</v>
      </c>
      <c r="N6" s="24">
        <f t="shared" si="4"/>
        <v>0</v>
      </c>
      <c r="O6" s="2"/>
      <c r="P6" s="15"/>
      <c r="Q6" s="26"/>
    </row>
    <row r="7" spans="1:17" ht="16.149999999999999" customHeight="1" thickTop="1">
      <c r="A7" s="8" t="s">
        <v>18</v>
      </c>
      <c r="B7" s="9" t="s">
        <v>15</v>
      </c>
      <c r="C7" s="27">
        <v>735680</v>
      </c>
      <c r="D7" s="28">
        <v>617189</v>
      </c>
      <c r="E7" s="28">
        <v>686188</v>
      </c>
      <c r="F7" s="28">
        <v>647053</v>
      </c>
      <c r="G7" s="28">
        <v>635929</v>
      </c>
      <c r="H7" s="28">
        <v>648849</v>
      </c>
      <c r="I7" s="28">
        <v>664387</v>
      </c>
      <c r="J7" s="28">
        <v>718104</v>
      </c>
      <c r="K7" s="28">
        <v>842900</v>
      </c>
      <c r="L7" s="28">
        <v>850352</v>
      </c>
      <c r="M7" s="28">
        <v>775490</v>
      </c>
      <c r="N7" s="28"/>
      <c r="O7" s="2"/>
      <c r="P7" s="15"/>
      <c r="Q7" s="26"/>
    </row>
    <row r="8" spans="1:17">
      <c r="A8" s="16"/>
      <c r="B8" s="17" t="s">
        <v>16</v>
      </c>
      <c r="C8" s="18">
        <v>160901</v>
      </c>
      <c r="D8" s="21">
        <v>135498</v>
      </c>
      <c r="E8" s="21">
        <v>158529</v>
      </c>
      <c r="F8" s="21">
        <v>140724</v>
      </c>
      <c r="G8" s="21">
        <v>153167</v>
      </c>
      <c r="H8" s="21">
        <v>144677</v>
      </c>
      <c r="I8" s="21">
        <v>148961</v>
      </c>
      <c r="J8" s="21">
        <v>161633</v>
      </c>
      <c r="K8" s="21">
        <v>201979</v>
      </c>
      <c r="L8" s="21">
        <v>201451</v>
      </c>
      <c r="M8" s="21">
        <v>179148</v>
      </c>
      <c r="N8" s="21"/>
      <c r="O8" s="2"/>
      <c r="P8" s="15"/>
      <c r="Q8" s="26"/>
    </row>
    <row r="9" spans="1:17" ht="13.5" thickBot="1">
      <c r="A9" s="22"/>
      <c r="B9" s="23" t="s">
        <v>17</v>
      </c>
      <c r="C9" s="24">
        <f t="shared" ref="C9:D9" si="5">C7+C8</f>
        <v>896581</v>
      </c>
      <c r="D9" s="24">
        <f t="shared" si="5"/>
        <v>752687</v>
      </c>
      <c r="E9" s="24">
        <f t="shared" ref="E9:F9" si="6">E7+E8</f>
        <v>844717</v>
      </c>
      <c r="F9" s="24">
        <f t="shared" si="6"/>
        <v>787777</v>
      </c>
      <c r="G9" s="24">
        <f t="shared" ref="G9:H9" si="7">G7+G8</f>
        <v>789096</v>
      </c>
      <c r="H9" s="24">
        <f t="shared" si="7"/>
        <v>793526</v>
      </c>
      <c r="I9" s="24">
        <f t="shared" ref="I9:K9" si="8">I7+I8</f>
        <v>813348</v>
      </c>
      <c r="J9" s="24">
        <f t="shared" si="8"/>
        <v>879737</v>
      </c>
      <c r="K9" s="24">
        <f t="shared" si="8"/>
        <v>1044879</v>
      </c>
      <c r="L9" s="24">
        <f t="shared" ref="L9:N9" si="9">L7+L8</f>
        <v>1051803</v>
      </c>
      <c r="M9" s="24">
        <f t="shared" si="9"/>
        <v>954638</v>
      </c>
      <c r="N9" s="24">
        <f t="shared" si="9"/>
        <v>0</v>
      </c>
      <c r="O9" s="2"/>
      <c r="P9" s="15"/>
      <c r="Q9" s="26"/>
    </row>
    <row r="10" spans="1:17" ht="13.5" thickTop="1">
      <c r="A10" s="29" t="s">
        <v>19</v>
      </c>
      <c r="B10" s="30" t="s">
        <v>15</v>
      </c>
      <c r="C10" s="31">
        <v>4251198</v>
      </c>
      <c r="D10" s="31">
        <v>3664686</v>
      </c>
      <c r="E10" s="31">
        <v>4058695</v>
      </c>
      <c r="F10" s="31">
        <v>4284484</v>
      </c>
      <c r="G10" s="31">
        <v>3962759</v>
      </c>
      <c r="H10" s="31">
        <v>3261366.96</v>
      </c>
      <c r="I10" s="31">
        <v>3343465</v>
      </c>
      <c r="J10" s="32">
        <v>3073804</v>
      </c>
      <c r="K10" s="31">
        <v>2833479</v>
      </c>
      <c r="L10" s="31">
        <v>4114319</v>
      </c>
      <c r="M10" s="31">
        <v>4171753</v>
      </c>
      <c r="N10" s="31"/>
      <c r="O10" s="2"/>
      <c r="P10" s="15"/>
      <c r="Q10" s="26"/>
    </row>
    <row r="11" spans="1:17">
      <c r="A11" s="33"/>
      <c r="B11" s="34" t="s">
        <v>20</v>
      </c>
      <c r="C11" s="35">
        <v>45075</v>
      </c>
      <c r="D11" s="35">
        <v>44684</v>
      </c>
      <c r="E11" s="35">
        <v>37225</v>
      </c>
      <c r="F11" s="35">
        <v>16091</v>
      </c>
      <c r="G11" s="35">
        <v>3896</v>
      </c>
      <c r="H11" s="35">
        <v>18795.04</v>
      </c>
      <c r="I11" s="35">
        <v>18725</v>
      </c>
      <c r="J11" s="36">
        <v>19933</v>
      </c>
      <c r="K11" s="35">
        <v>18906</v>
      </c>
      <c r="L11" s="35">
        <v>23269</v>
      </c>
      <c r="M11" s="35">
        <v>20737</v>
      </c>
      <c r="N11" s="35"/>
      <c r="O11" s="2"/>
      <c r="P11" s="15"/>
      <c r="Q11" s="26"/>
    </row>
    <row r="12" spans="1:17" ht="13.5" thickBot="1">
      <c r="A12" s="37"/>
      <c r="B12" s="23" t="s">
        <v>17</v>
      </c>
      <c r="C12" s="24">
        <f t="shared" ref="C12:D12" si="10">C10+C11</f>
        <v>4296273</v>
      </c>
      <c r="D12" s="24">
        <f t="shared" si="10"/>
        <v>3709370</v>
      </c>
      <c r="E12" s="24">
        <f t="shared" ref="E12:F12" si="11">E10+E11</f>
        <v>4095920</v>
      </c>
      <c r="F12" s="24">
        <f t="shared" si="11"/>
        <v>4300575</v>
      </c>
      <c r="G12" s="24">
        <f t="shared" ref="G12:H12" si="12">G10+G11</f>
        <v>3966655</v>
      </c>
      <c r="H12" s="24">
        <f t="shared" si="12"/>
        <v>3280162</v>
      </c>
      <c r="I12" s="24">
        <f t="shared" ref="I12:K12" si="13">I10+I11</f>
        <v>3362190</v>
      </c>
      <c r="J12" s="24">
        <f t="shared" si="13"/>
        <v>3093737</v>
      </c>
      <c r="K12" s="24">
        <f t="shared" si="13"/>
        <v>2852385</v>
      </c>
      <c r="L12" s="24">
        <f t="shared" ref="L12:N12" si="14">L10+L11</f>
        <v>4137588</v>
      </c>
      <c r="M12" s="24">
        <f t="shared" si="14"/>
        <v>4192490</v>
      </c>
      <c r="N12" s="24">
        <f t="shared" si="14"/>
        <v>0</v>
      </c>
      <c r="O12" s="2"/>
      <c r="P12" s="15"/>
      <c r="Q12" s="26"/>
    </row>
    <row r="13" spans="1:17" ht="17.149999999999999" customHeight="1" thickTop="1">
      <c r="A13" s="38" t="s">
        <v>21</v>
      </c>
      <c r="B13" s="39" t="s">
        <v>15</v>
      </c>
      <c r="C13" s="10">
        <v>7799819</v>
      </c>
      <c r="D13" s="13">
        <v>6796892</v>
      </c>
      <c r="E13" s="13">
        <v>6675119</v>
      </c>
      <c r="F13" s="13">
        <v>6289084.5</v>
      </c>
      <c r="G13" s="31">
        <v>5927475</v>
      </c>
      <c r="H13" s="13">
        <v>6160694.0999999996</v>
      </c>
      <c r="I13" s="31">
        <v>6813681</v>
      </c>
      <c r="J13" s="31">
        <v>8126915</v>
      </c>
      <c r="K13" s="31">
        <v>6341130</v>
      </c>
      <c r="L13" s="31">
        <v>4513085</v>
      </c>
      <c r="M13" s="13">
        <v>7835499</v>
      </c>
      <c r="N13" s="31"/>
      <c r="O13" s="2"/>
      <c r="P13" s="15"/>
      <c r="Q13" s="26"/>
    </row>
    <row r="14" spans="1:17">
      <c r="A14" s="40"/>
      <c r="B14" s="41" t="s">
        <v>16</v>
      </c>
      <c r="C14" s="42">
        <v>945301</v>
      </c>
      <c r="D14" s="43">
        <v>792727</v>
      </c>
      <c r="E14" s="43">
        <v>1056080</v>
      </c>
      <c r="F14" s="43">
        <v>889232</v>
      </c>
      <c r="G14" s="18">
        <v>994777</v>
      </c>
      <c r="H14" s="43">
        <v>940662.9</v>
      </c>
      <c r="I14" s="18">
        <v>948400</v>
      </c>
      <c r="J14" s="18">
        <v>879296</v>
      </c>
      <c r="K14" s="18">
        <v>950962</v>
      </c>
      <c r="L14" s="18">
        <v>580502</v>
      </c>
      <c r="M14" s="43">
        <v>607466</v>
      </c>
      <c r="N14" s="18"/>
      <c r="O14" s="2"/>
      <c r="P14" s="15"/>
      <c r="Q14" s="26"/>
    </row>
    <row r="15" spans="1:17" ht="13.5" thickBot="1">
      <c r="A15" s="44"/>
      <c r="B15" s="45" t="s">
        <v>17</v>
      </c>
      <c r="C15" s="24">
        <f t="shared" ref="C15:D15" si="15">C13+C14</f>
        <v>8745120</v>
      </c>
      <c r="D15" s="24">
        <f t="shared" si="15"/>
        <v>7589619</v>
      </c>
      <c r="E15" s="24">
        <f t="shared" ref="E15:F15" si="16">E13+E14</f>
        <v>7731199</v>
      </c>
      <c r="F15" s="24">
        <f t="shared" si="16"/>
        <v>7178316.5</v>
      </c>
      <c r="G15" s="24">
        <f t="shared" ref="G15:H15" si="17">G13+G14</f>
        <v>6922252</v>
      </c>
      <c r="H15" s="24">
        <f t="shared" si="17"/>
        <v>7101357</v>
      </c>
      <c r="I15" s="24">
        <f t="shared" ref="I15:K15" si="18">I13+I14</f>
        <v>7762081</v>
      </c>
      <c r="J15" s="24">
        <f t="shared" si="18"/>
        <v>9006211</v>
      </c>
      <c r="K15" s="24">
        <f t="shared" si="18"/>
        <v>7292092</v>
      </c>
      <c r="L15" s="24">
        <f t="shared" ref="L15:N15" si="19">L13+L14</f>
        <v>5093587</v>
      </c>
      <c r="M15" s="24">
        <f t="shared" si="19"/>
        <v>8442965</v>
      </c>
      <c r="N15" s="24">
        <f t="shared" si="19"/>
        <v>0</v>
      </c>
      <c r="O15" s="2"/>
      <c r="P15" s="15"/>
      <c r="Q15" s="26"/>
    </row>
    <row r="16" spans="1:17" ht="13.5" thickTop="1">
      <c r="A16" s="46" t="s">
        <v>22</v>
      </c>
      <c r="B16" s="47" t="s">
        <v>15</v>
      </c>
      <c r="C16" s="31">
        <v>4178516</v>
      </c>
      <c r="D16" s="31">
        <v>3684339</v>
      </c>
      <c r="E16" s="31">
        <v>4012721</v>
      </c>
      <c r="F16" s="31">
        <v>3866374</v>
      </c>
      <c r="G16" s="48">
        <v>4113862</v>
      </c>
      <c r="H16" s="31">
        <v>3996696</v>
      </c>
      <c r="I16" s="48">
        <v>4385991</v>
      </c>
      <c r="J16" s="48">
        <v>4209219</v>
      </c>
      <c r="K16" s="31">
        <v>4080483</v>
      </c>
      <c r="L16" s="48">
        <v>4276766</v>
      </c>
      <c r="M16" s="31">
        <v>3992925</v>
      </c>
      <c r="N16" s="48"/>
      <c r="O16" s="2"/>
      <c r="P16" s="15"/>
      <c r="Q16" s="26"/>
    </row>
    <row r="17" spans="1:17">
      <c r="A17" s="49"/>
      <c r="B17" s="50" t="s">
        <v>16</v>
      </c>
      <c r="C17" s="18">
        <v>58310</v>
      </c>
      <c r="D17" s="18">
        <v>42217</v>
      </c>
      <c r="E17" s="18">
        <v>99559</v>
      </c>
      <c r="F17" s="18">
        <v>76909</v>
      </c>
      <c r="G17" s="51">
        <v>90752</v>
      </c>
      <c r="H17" s="18">
        <v>85677</v>
      </c>
      <c r="I17" s="51">
        <v>83962</v>
      </c>
      <c r="J17" s="51">
        <v>63477</v>
      </c>
      <c r="K17" s="18">
        <v>44532</v>
      </c>
      <c r="L17" s="51">
        <v>62495</v>
      </c>
      <c r="M17" s="18">
        <v>80350</v>
      </c>
      <c r="N17" s="51"/>
      <c r="O17" s="2"/>
      <c r="P17" s="15"/>
      <c r="Q17" s="26"/>
    </row>
    <row r="18" spans="1:17" ht="13.5" thickBot="1">
      <c r="A18" s="52"/>
      <c r="B18" s="53" t="s">
        <v>17</v>
      </c>
      <c r="C18" s="54">
        <f t="shared" ref="C18:D18" si="20">C16+C17</f>
        <v>4236826</v>
      </c>
      <c r="D18" s="54">
        <f t="shared" si="20"/>
        <v>3726556</v>
      </c>
      <c r="E18" s="54">
        <f t="shared" ref="E18:F18" si="21">E16+E17</f>
        <v>4112280</v>
      </c>
      <c r="F18" s="54">
        <f t="shared" si="21"/>
        <v>3943283</v>
      </c>
      <c r="G18" s="54">
        <f t="shared" ref="G18:H18" si="22">G16+G17</f>
        <v>4204614</v>
      </c>
      <c r="H18" s="54">
        <f t="shared" si="22"/>
        <v>4082373</v>
      </c>
      <c r="I18" s="54">
        <f t="shared" ref="I18:K18" si="23">I16+I17</f>
        <v>4469953</v>
      </c>
      <c r="J18" s="54">
        <f t="shared" si="23"/>
        <v>4272696</v>
      </c>
      <c r="K18" s="54">
        <f t="shared" si="23"/>
        <v>4125015</v>
      </c>
      <c r="L18" s="54">
        <f t="shared" ref="L18:N18" si="24">L16+L17</f>
        <v>4339261</v>
      </c>
      <c r="M18" s="54">
        <f t="shared" si="24"/>
        <v>4073275</v>
      </c>
      <c r="N18" s="54">
        <f t="shared" si="24"/>
        <v>0</v>
      </c>
      <c r="O18" s="2"/>
      <c r="P18" s="15"/>
      <c r="Q18" s="26"/>
    </row>
    <row r="19" spans="1:17" ht="13.5" thickTop="1">
      <c r="A19" s="8" t="s">
        <v>23</v>
      </c>
      <c r="B19" s="55" t="s">
        <v>15</v>
      </c>
      <c r="C19" s="48">
        <v>2934994</v>
      </c>
      <c r="D19" s="48">
        <v>2722999</v>
      </c>
      <c r="E19" s="48">
        <v>2836178</v>
      </c>
      <c r="F19" s="48">
        <v>2659792</v>
      </c>
      <c r="G19" s="48">
        <v>2630817</v>
      </c>
      <c r="H19" s="48">
        <v>2572785</v>
      </c>
      <c r="I19" s="48">
        <v>2468442</v>
      </c>
      <c r="J19" s="48">
        <v>2583858</v>
      </c>
      <c r="K19" s="48">
        <v>2462691</v>
      </c>
      <c r="L19" s="48">
        <v>2526821</v>
      </c>
      <c r="M19" s="48">
        <v>2423720</v>
      </c>
      <c r="N19" s="48"/>
      <c r="O19" s="2"/>
      <c r="P19" s="15"/>
      <c r="Q19" s="26"/>
    </row>
    <row r="20" spans="1:17">
      <c r="A20" s="16"/>
      <c r="B20" s="56" t="s">
        <v>16</v>
      </c>
      <c r="C20" s="51">
        <v>6413</v>
      </c>
      <c r="D20" s="51">
        <v>6403</v>
      </c>
      <c r="E20" s="51">
        <v>9051</v>
      </c>
      <c r="F20" s="51">
        <v>6427</v>
      </c>
      <c r="G20" s="51">
        <v>7739</v>
      </c>
      <c r="H20" s="51">
        <v>6970</v>
      </c>
      <c r="I20" s="51">
        <v>6789</v>
      </c>
      <c r="J20" s="51">
        <v>5246</v>
      </c>
      <c r="K20" s="51">
        <v>5821</v>
      </c>
      <c r="L20" s="51">
        <v>5534</v>
      </c>
      <c r="M20" s="51">
        <v>5462</v>
      </c>
      <c r="N20" s="51"/>
      <c r="O20" s="2"/>
      <c r="P20" s="15"/>
      <c r="Q20" s="26"/>
    </row>
    <row r="21" spans="1:17" ht="13.5" thickBot="1">
      <c r="A21" s="22"/>
      <c r="B21" s="57" t="s">
        <v>17</v>
      </c>
      <c r="C21" s="24">
        <f t="shared" ref="C21:D21" si="25">C19+C20</f>
        <v>2941407</v>
      </c>
      <c r="D21" s="24">
        <f t="shared" si="25"/>
        <v>2729402</v>
      </c>
      <c r="E21" s="24">
        <f t="shared" ref="E21:F21" si="26">E19+E20</f>
        <v>2845229</v>
      </c>
      <c r="F21" s="24">
        <f t="shared" si="26"/>
        <v>2666219</v>
      </c>
      <c r="G21" s="24">
        <f t="shared" ref="G21:H21" si="27">G19+G20</f>
        <v>2638556</v>
      </c>
      <c r="H21" s="24">
        <f t="shared" si="27"/>
        <v>2579755</v>
      </c>
      <c r="I21" s="24">
        <f t="shared" ref="I21:K21" si="28">I19+I20</f>
        <v>2475231</v>
      </c>
      <c r="J21" s="24">
        <f t="shared" si="28"/>
        <v>2589104</v>
      </c>
      <c r="K21" s="24">
        <f t="shared" si="28"/>
        <v>2468512</v>
      </c>
      <c r="L21" s="24">
        <f t="shared" ref="L21:N21" si="29">L19+L20</f>
        <v>2532355</v>
      </c>
      <c r="M21" s="24">
        <f t="shared" si="29"/>
        <v>2429182</v>
      </c>
      <c r="N21" s="24">
        <f t="shared" si="29"/>
        <v>0</v>
      </c>
      <c r="O21" s="2"/>
      <c r="P21" s="15"/>
      <c r="Q21" s="26"/>
    </row>
    <row r="22" spans="1:17" ht="13.5" thickTop="1">
      <c r="A22" s="58" t="s">
        <v>24</v>
      </c>
      <c r="B22" s="59" t="s">
        <v>15</v>
      </c>
      <c r="C22" s="60">
        <v>1762863</v>
      </c>
      <c r="D22" s="60">
        <v>1732677</v>
      </c>
      <c r="E22" s="60">
        <v>1859018</v>
      </c>
      <c r="F22" s="60">
        <v>1837364</v>
      </c>
      <c r="G22" s="60">
        <v>1972551</v>
      </c>
      <c r="H22" s="60">
        <v>1928150</v>
      </c>
      <c r="I22" s="60">
        <v>1992021</v>
      </c>
      <c r="J22" s="60">
        <v>2008090</v>
      </c>
      <c r="K22" s="60">
        <v>2029787</v>
      </c>
      <c r="L22" s="60">
        <v>2212884</v>
      </c>
      <c r="M22" s="60">
        <v>2219874</v>
      </c>
      <c r="N22" s="60"/>
      <c r="O22" s="2"/>
      <c r="P22" s="15"/>
      <c r="Q22" s="26"/>
    </row>
    <row r="23" spans="1:17">
      <c r="A23" s="16"/>
      <c r="B23" s="56" t="s">
        <v>16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/>
      <c r="O23" s="2"/>
      <c r="P23" s="15"/>
      <c r="Q23" s="26"/>
    </row>
    <row r="24" spans="1:17" ht="13.5" thickBot="1">
      <c r="A24" s="22"/>
      <c r="B24" s="23" t="s">
        <v>17</v>
      </c>
      <c r="C24" s="61">
        <f t="shared" ref="C24:D24" si="30">C22+C23</f>
        <v>1762863</v>
      </c>
      <c r="D24" s="61">
        <f t="shared" si="30"/>
        <v>1732677</v>
      </c>
      <c r="E24" s="61">
        <f t="shared" ref="E24:F24" si="31">E22+E23</f>
        <v>1859018</v>
      </c>
      <c r="F24" s="61">
        <f t="shared" si="31"/>
        <v>1837364</v>
      </c>
      <c r="G24" s="61">
        <f t="shared" ref="G24:H24" si="32">G22+G23</f>
        <v>1972551</v>
      </c>
      <c r="H24" s="61">
        <f t="shared" si="32"/>
        <v>1928150</v>
      </c>
      <c r="I24" s="61">
        <f t="shared" ref="I24:K24" si="33">I22+I23</f>
        <v>1992021</v>
      </c>
      <c r="J24" s="61">
        <f t="shared" si="33"/>
        <v>2008090</v>
      </c>
      <c r="K24" s="61">
        <f t="shared" si="33"/>
        <v>2029787</v>
      </c>
      <c r="L24" s="61">
        <f t="shared" ref="L24:N24" si="34">L22+L23</f>
        <v>2212884</v>
      </c>
      <c r="M24" s="61">
        <f t="shared" si="34"/>
        <v>2219874</v>
      </c>
      <c r="N24" s="61">
        <f t="shared" si="34"/>
        <v>0</v>
      </c>
      <c r="O24" s="2"/>
      <c r="P24" s="15"/>
      <c r="Q24" s="26"/>
    </row>
    <row r="25" spans="1:17" ht="13.5" thickTop="1">
      <c r="A25" s="8" t="s">
        <v>25</v>
      </c>
      <c r="B25" s="55" t="s">
        <v>15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2"/>
      <c r="P25" s="15"/>
      <c r="Q25" s="26"/>
    </row>
    <row r="26" spans="1:17">
      <c r="A26" s="16"/>
      <c r="B26" s="56" t="s">
        <v>16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2"/>
      <c r="P26" s="15"/>
      <c r="Q26" s="26"/>
    </row>
    <row r="27" spans="1:17" ht="13.5" thickBot="1">
      <c r="A27" s="22"/>
      <c r="B27" s="57" t="s">
        <v>17</v>
      </c>
      <c r="C27" s="61">
        <f t="shared" ref="C27:D27" si="35">C25+C26</f>
        <v>0</v>
      </c>
      <c r="D27" s="61">
        <f t="shared" si="35"/>
        <v>0</v>
      </c>
      <c r="E27" s="61">
        <f t="shared" ref="E27:F27" si="36">E25+E26</f>
        <v>0</v>
      </c>
      <c r="F27" s="61">
        <f t="shared" si="36"/>
        <v>0</v>
      </c>
      <c r="G27" s="61">
        <f t="shared" ref="G27:H27" si="37">G25+G26</f>
        <v>0</v>
      </c>
      <c r="H27" s="61">
        <f t="shared" si="37"/>
        <v>0</v>
      </c>
      <c r="I27" s="61">
        <f t="shared" ref="I27:K27" si="38">I25+I26</f>
        <v>0</v>
      </c>
      <c r="J27" s="61">
        <f t="shared" si="38"/>
        <v>0</v>
      </c>
      <c r="K27" s="61">
        <f t="shared" si="38"/>
        <v>0</v>
      </c>
      <c r="L27" s="61">
        <f t="shared" ref="L27:M27" si="39">L25+L26</f>
        <v>0</v>
      </c>
      <c r="M27" s="61">
        <f t="shared" si="39"/>
        <v>0</v>
      </c>
      <c r="N27" s="61">
        <f>N25+N26</f>
        <v>0</v>
      </c>
      <c r="O27" s="2"/>
      <c r="P27" s="15"/>
      <c r="Q27" s="26"/>
    </row>
    <row r="28" spans="1:17" ht="13.5" thickTop="1">
      <c r="A28" s="62" t="s">
        <v>26</v>
      </c>
      <c r="B28" s="63" t="s">
        <v>27</v>
      </c>
      <c r="C28" s="64">
        <v>203761</v>
      </c>
      <c r="D28" s="64">
        <v>190965</v>
      </c>
      <c r="E28" s="64">
        <v>201924</v>
      </c>
      <c r="F28" s="64">
        <v>182645</v>
      </c>
      <c r="G28" s="64">
        <v>188990</v>
      </c>
      <c r="H28" s="64">
        <v>167626</v>
      </c>
      <c r="I28" s="64">
        <v>181758</v>
      </c>
      <c r="J28" s="64">
        <v>173385</v>
      </c>
      <c r="K28" s="64">
        <v>167614</v>
      </c>
      <c r="L28" s="64">
        <v>177386</v>
      </c>
      <c r="M28" s="64">
        <v>172483</v>
      </c>
      <c r="N28" s="64"/>
      <c r="O28" s="2"/>
      <c r="P28" s="15"/>
      <c r="Q28" s="26"/>
    </row>
    <row r="29" spans="1:17">
      <c r="A29" s="65" t="s">
        <v>28</v>
      </c>
      <c r="B29" s="66" t="s">
        <v>27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/>
      <c r="O29" s="2"/>
      <c r="P29" s="15"/>
      <c r="Q29" s="26"/>
    </row>
    <row r="30" spans="1:17">
      <c r="A30" s="65" t="s">
        <v>29</v>
      </c>
      <c r="B30" s="66" t="s">
        <v>27</v>
      </c>
      <c r="C30" s="67">
        <v>278843</v>
      </c>
      <c r="D30" s="67">
        <v>217705</v>
      </c>
      <c r="E30" s="67">
        <v>242882</v>
      </c>
      <c r="F30" s="67">
        <v>270168</v>
      </c>
      <c r="G30" s="67">
        <v>306424</v>
      </c>
      <c r="H30" s="67">
        <v>270141</v>
      </c>
      <c r="I30" s="67">
        <v>266605</v>
      </c>
      <c r="J30" s="67">
        <v>197152</v>
      </c>
      <c r="K30" s="67">
        <v>195878</v>
      </c>
      <c r="L30" s="67">
        <v>169735</v>
      </c>
      <c r="M30" s="67">
        <v>127545</v>
      </c>
      <c r="N30" s="67"/>
      <c r="O30" s="2"/>
      <c r="P30" s="15"/>
      <c r="Q30" s="26"/>
    </row>
    <row r="31" spans="1:17">
      <c r="A31" s="68" t="s">
        <v>30</v>
      </c>
      <c r="B31" s="69" t="s">
        <v>15</v>
      </c>
      <c r="C31" s="67">
        <v>348555</v>
      </c>
      <c r="D31" s="67">
        <v>339797</v>
      </c>
      <c r="E31" s="67">
        <v>351219</v>
      </c>
      <c r="F31" s="67">
        <v>316850</v>
      </c>
      <c r="G31" s="67">
        <v>347468</v>
      </c>
      <c r="H31" s="67">
        <v>338999</v>
      </c>
      <c r="I31" s="67">
        <v>326256</v>
      </c>
      <c r="J31" s="67">
        <v>301795</v>
      </c>
      <c r="K31" s="67">
        <v>282378</v>
      </c>
      <c r="L31" s="67">
        <v>322482</v>
      </c>
      <c r="M31" s="67">
        <v>262803</v>
      </c>
      <c r="N31" s="67"/>
      <c r="O31" s="2"/>
      <c r="P31" s="15"/>
      <c r="Q31" s="26"/>
    </row>
    <row r="32" spans="1:17">
      <c r="A32" s="68" t="s">
        <v>31</v>
      </c>
      <c r="B32" s="69" t="s">
        <v>15</v>
      </c>
      <c r="C32" s="67">
        <v>236705</v>
      </c>
      <c r="D32" s="70">
        <v>0</v>
      </c>
      <c r="E32" s="70">
        <v>0</v>
      </c>
      <c r="F32" s="67">
        <v>0</v>
      </c>
      <c r="G32" s="67">
        <v>0</v>
      </c>
      <c r="H32" s="67">
        <v>195218</v>
      </c>
      <c r="I32" s="67">
        <v>320167</v>
      </c>
      <c r="J32" s="67">
        <v>278126</v>
      </c>
      <c r="K32" s="67">
        <v>192153</v>
      </c>
      <c r="L32" s="67">
        <v>347996</v>
      </c>
      <c r="M32" s="67">
        <v>337559</v>
      </c>
      <c r="N32" s="67"/>
      <c r="O32" s="2"/>
      <c r="P32" s="15"/>
      <c r="Q32" s="26"/>
    </row>
    <row r="33" spans="1:17">
      <c r="A33" s="68" t="s">
        <v>32</v>
      </c>
      <c r="B33" s="69" t="s">
        <v>15</v>
      </c>
      <c r="C33" s="67">
        <v>763905</v>
      </c>
      <c r="D33" s="67">
        <v>605028</v>
      </c>
      <c r="E33" s="67">
        <v>613540</v>
      </c>
      <c r="F33" s="67">
        <v>797326</v>
      </c>
      <c r="G33" s="67">
        <v>875500</v>
      </c>
      <c r="H33" s="67">
        <v>718128</v>
      </c>
      <c r="I33" s="67">
        <v>838774</v>
      </c>
      <c r="J33" s="67">
        <v>774906</v>
      </c>
      <c r="K33" s="67">
        <v>612841</v>
      </c>
      <c r="L33" s="67">
        <v>895104</v>
      </c>
      <c r="M33" s="67">
        <v>835791</v>
      </c>
      <c r="N33" s="67"/>
      <c r="O33" s="2"/>
      <c r="P33" s="15"/>
      <c r="Q33" s="26"/>
    </row>
    <row r="34" spans="1:17">
      <c r="A34" s="68" t="s">
        <v>33</v>
      </c>
      <c r="B34" s="69" t="s">
        <v>15</v>
      </c>
      <c r="C34" s="67">
        <v>126381</v>
      </c>
      <c r="D34" s="67">
        <v>97407</v>
      </c>
      <c r="E34" s="67">
        <v>113685</v>
      </c>
      <c r="F34" s="67">
        <v>122713</v>
      </c>
      <c r="G34" s="67">
        <v>97727</v>
      </c>
      <c r="H34" s="67">
        <v>92929</v>
      </c>
      <c r="I34" s="67">
        <v>60254</v>
      </c>
      <c r="J34" s="67">
        <v>81861</v>
      </c>
      <c r="K34" s="67">
        <v>114101</v>
      </c>
      <c r="L34" s="67">
        <v>122353</v>
      </c>
      <c r="M34" s="67">
        <v>120309</v>
      </c>
      <c r="N34" s="67"/>
      <c r="O34" s="2"/>
      <c r="P34" s="15"/>
      <c r="Q34" s="26"/>
    </row>
    <row r="35" spans="1:17">
      <c r="A35" s="68" t="s">
        <v>34</v>
      </c>
      <c r="B35" s="69" t="s">
        <v>15</v>
      </c>
      <c r="C35" s="67">
        <v>360854</v>
      </c>
      <c r="D35" s="67">
        <v>313325</v>
      </c>
      <c r="E35" s="67">
        <v>373269</v>
      </c>
      <c r="F35" s="67">
        <v>256863</v>
      </c>
      <c r="G35" s="67">
        <v>346614</v>
      </c>
      <c r="H35" s="67">
        <v>306143</v>
      </c>
      <c r="I35" s="67">
        <v>362670</v>
      </c>
      <c r="J35" s="67">
        <v>310976</v>
      </c>
      <c r="K35" s="67">
        <v>288735</v>
      </c>
      <c r="L35" s="67">
        <v>328394</v>
      </c>
      <c r="M35" s="67">
        <v>287304</v>
      </c>
      <c r="N35" s="67"/>
      <c r="O35" s="2"/>
      <c r="P35" s="15"/>
      <c r="Q35" s="26"/>
    </row>
    <row r="36" spans="1:17">
      <c r="A36" s="68" t="s">
        <v>51</v>
      </c>
      <c r="B36" s="69" t="s">
        <v>15</v>
      </c>
      <c r="C36" s="67">
        <v>28695</v>
      </c>
      <c r="D36" s="67">
        <v>28351</v>
      </c>
      <c r="E36" s="67">
        <v>6954</v>
      </c>
      <c r="F36" s="67">
        <v>0</v>
      </c>
      <c r="G36" s="67">
        <v>60199</v>
      </c>
      <c r="H36" s="67">
        <v>74981</v>
      </c>
      <c r="I36" s="67">
        <v>0</v>
      </c>
      <c r="J36" s="67">
        <v>0</v>
      </c>
      <c r="K36" s="67">
        <v>38099</v>
      </c>
      <c r="L36" s="67">
        <v>70873</v>
      </c>
      <c r="M36" s="67">
        <v>45219</v>
      </c>
      <c r="N36" s="67"/>
      <c r="O36" s="2"/>
      <c r="P36" s="15"/>
      <c r="Q36" s="26"/>
    </row>
    <row r="37" spans="1:17">
      <c r="A37" s="68" t="s">
        <v>35</v>
      </c>
      <c r="B37" s="69" t="s">
        <v>15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/>
      <c r="O37" s="2"/>
      <c r="P37" s="15"/>
      <c r="Q37" s="26"/>
    </row>
    <row r="38" spans="1:17">
      <c r="A38" s="68" t="s">
        <v>36</v>
      </c>
      <c r="B38" s="69" t="s">
        <v>15</v>
      </c>
      <c r="C38" s="71">
        <v>3748506</v>
      </c>
      <c r="D38" s="71">
        <v>3599339</v>
      </c>
      <c r="E38" s="71">
        <v>2956265</v>
      </c>
      <c r="F38" s="67">
        <v>3555910</v>
      </c>
      <c r="G38" s="67">
        <v>3790062</v>
      </c>
      <c r="H38" s="67">
        <v>3395007</v>
      </c>
      <c r="I38" s="67">
        <v>3892206</v>
      </c>
      <c r="J38" s="67">
        <v>3917328</v>
      </c>
      <c r="K38" s="67">
        <v>3665508</v>
      </c>
      <c r="L38" s="67">
        <v>3848886</v>
      </c>
      <c r="M38" s="67">
        <v>4063082</v>
      </c>
      <c r="N38" s="67"/>
      <c r="O38" s="2"/>
      <c r="P38" s="15"/>
      <c r="Q38" s="26"/>
    </row>
    <row r="39" spans="1:17">
      <c r="A39" s="68" t="s">
        <v>37</v>
      </c>
      <c r="B39" s="69" t="s">
        <v>15</v>
      </c>
      <c r="C39" s="71">
        <v>2377755</v>
      </c>
      <c r="D39" s="71">
        <v>2074747</v>
      </c>
      <c r="E39" s="71">
        <v>1964256</v>
      </c>
      <c r="F39" s="67">
        <v>2007966</v>
      </c>
      <c r="G39" s="67">
        <v>2195944</v>
      </c>
      <c r="H39" s="67">
        <v>2106139</v>
      </c>
      <c r="I39" s="67">
        <v>1825644</v>
      </c>
      <c r="J39" s="67">
        <v>2007406</v>
      </c>
      <c r="K39" s="67">
        <v>1868247</v>
      </c>
      <c r="L39" s="67">
        <v>2284481</v>
      </c>
      <c r="M39" s="67">
        <v>1900169</v>
      </c>
      <c r="N39" s="67"/>
      <c r="O39" s="2"/>
      <c r="P39" s="15"/>
      <c r="Q39" s="26"/>
    </row>
    <row r="40" spans="1:17">
      <c r="A40" s="68" t="s">
        <v>38</v>
      </c>
      <c r="B40" s="69" t="s">
        <v>15</v>
      </c>
      <c r="C40" s="71">
        <v>1194927</v>
      </c>
      <c r="D40" s="71">
        <v>953323</v>
      </c>
      <c r="E40" s="71">
        <v>801207</v>
      </c>
      <c r="F40" s="67">
        <v>710433</v>
      </c>
      <c r="G40" s="67">
        <v>730909</v>
      </c>
      <c r="H40" s="67">
        <v>655874</v>
      </c>
      <c r="I40" s="67">
        <v>700446</v>
      </c>
      <c r="J40" s="67">
        <v>688354</v>
      </c>
      <c r="K40" s="67">
        <v>618230</v>
      </c>
      <c r="L40" s="67">
        <v>662568</v>
      </c>
      <c r="M40" s="67">
        <v>608208</v>
      </c>
      <c r="N40" s="67"/>
      <c r="O40" s="2"/>
      <c r="P40" s="15"/>
      <c r="Q40" s="26"/>
    </row>
    <row r="41" spans="1:17">
      <c r="A41" s="68" t="s">
        <v>39</v>
      </c>
      <c r="B41" s="69" t="s">
        <v>15</v>
      </c>
      <c r="C41" s="71">
        <v>2881704</v>
      </c>
      <c r="D41" s="71">
        <v>2610000</v>
      </c>
      <c r="E41" s="71">
        <v>2727454</v>
      </c>
      <c r="F41" s="67">
        <v>2621045</v>
      </c>
      <c r="G41" s="67">
        <v>2500871</v>
      </c>
      <c r="H41" s="67">
        <v>2450116</v>
      </c>
      <c r="I41" s="67">
        <v>2421372</v>
      </c>
      <c r="J41" s="67">
        <v>2313456</v>
      </c>
      <c r="K41" s="67">
        <v>2267660</v>
      </c>
      <c r="L41" s="67">
        <v>2264742</v>
      </c>
      <c r="M41" s="67">
        <v>2182648</v>
      </c>
      <c r="N41" s="67"/>
      <c r="O41" s="2"/>
      <c r="P41" s="15"/>
      <c r="Q41" s="26"/>
    </row>
    <row r="42" spans="1:17">
      <c r="A42" s="68" t="s">
        <v>40</v>
      </c>
      <c r="B42" s="69" t="s">
        <v>15</v>
      </c>
      <c r="C42" s="71">
        <v>40035</v>
      </c>
      <c r="D42" s="71">
        <v>36554</v>
      </c>
      <c r="E42" s="71">
        <v>40235</v>
      </c>
      <c r="F42" s="67">
        <v>36771</v>
      </c>
      <c r="G42" s="67">
        <v>43319</v>
      </c>
      <c r="H42" s="67">
        <v>35748</v>
      </c>
      <c r="I42" s="67">
        <v>36316</v>
      </c>
      <c r="J42" s="72">
        <v>33347</v>
      </c>
      <c r="K42" s="67">
        <v>37283</v>
      </c>
      <c r="L42" s="67">
        <v>35371</v>
      </c>
      <c r="M42" s="67">
        <v>16125</v>
      </c>
      <c r="N42" s="67"/>
      <c r="O42" s="2"/>
      <c r="P42" s="15"/>
      <c r="Q42" s="26"/>
    </row>
    <row r="43" spans="1:17">
      <c r="A43" s="68" t="s">
        <v>41</v>
      </c>
      <c r="B43" s="69" t="s">
        <v>15</v>
      </c>
      <c r="C43" s="71">
        <v>343221</v>
      </c>
      <c r="D43" s="71">
        <v>308835</v>
      </c>
      <c r="E43" s="71">
        <v>323697</v>
      </c>
      <c r="F43" s="67">
        <v>310860</v>
      </c>
      <c r="G43" s="67">
        <v>311959</v>
      </c>
      <c r="H43" s="67">
        <v>317353</v>
      </c>
      <c r="I43" s="67">
        <v>343329</v>
      </c>
      <c r="J43" s="67">
        <v>367287</v>
      </c>
      <c r="K43" s="67">
        <v>360610</v>
      </c>
      <c r="L43" s="67">
        <v>364682</v>
      </c>
      <c r="M43" s="67">
        <v>346187</v>
      </c>
      <c r="N43" s="67"/>
      <c r="O43" s="2"/>
      <c r="P43" s="2"/>
      <c r="Q43" s="2"/>
    </row>
    <row r="44" spans="1:17">
      <c r="A44" s="68" t="s">
        <v>42</v>
      </c>
      <c r="B44" s="69" t="s">
        <v>15</v>
      </c>
      <c r="C44" s="71">
        <v>377158</v>
      </c>
      <c r="D44" s="71">
        <v>360774</v>
      </c>
      <c r="E44" s="71">
        <v>321874</v>
      </c>
      <c r="F44" s="67">
        <v>530794</v>
      </c>
      <c r="G44" s="67">
        <v>353442</v>
      </c>
      <c r="H44" s="67">
        <v>507062</v>
      </c>
      <c r="I44" s="67">
        <v>159850</v>
      </c>
      <c r="J44" s="67">
        <v>206828</v>
      </c>
      <c r="K44" s="67">
        <v>233383</v>
      </c>
      <c r="L44" s="67">
        <v>415343</v>
      </c>
      <c r="M44" s="67">
        <v>390161</v>
      </c>
      <c r="N44" s="67"/>
      <c r="O44" s="2"/>
      <c r="P44" s="15"/>
      <c r="Q44" s="26"/>
    </row>
    <row r="45" spans="1:17">
      <c r="A45" s="68" t="s">
        <v>43</v>
      </c>
      <c r="B45" s="69" t="s">
        <v>15</v>
      </c>
      <c r="C45" s="71">
        <v>0</v>
      </c>
      <c r="D45" s="71">
        <v>0</v>
      </c>
      <c r="E45" s="71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/>
      <c r="O45" s="2"/>
      <c r="P45" s="15"/>
      <c r="Q45" s="26"/>
    </row>
    <row r="46" spans="1:17">
      <c r="A46" s="68" t="s">
        <v>44</v>
      </c>
      <c r="B46" s="69" t="s">
        <v>15</v>
      </c>
      <c r="C46" s="71">
        <v>467367</v>
      </c>
      <c r="D46" s="71">
        <v>533442</v>
      </c>
      <c r="E46" s="71">
        <v>558351</v>
      </c>
      <c r="F46" s="67">
        <v>464594</v>
      </c>
      <c r="G46" s="67">
        <v>621051</v>
      </c>
      <c r="H46" s="67">
        <v>326791</v>
      </c>
      <c r="I46" s="67">
        <v>663563</v>
      </c>
      <c r="J46" s="67">
        <v>556608</v>
      </c>
      <c r="K46" s="67">
        <v>257885</v>
      </c>
      <c r="L46" s="67">
        <v>78216</v>
      </c>
      <c r="M46" s="67">
        <v>235179</v>
      </c>
      <c r="N46" s="67"/>
      <c r="O46" s="2"/>
      <c r="P46" s="15"/>
      <c r="Q46" s="26"/>
    </row>
    <row r="47" spans="1:17">
      <c r="A47" s="73" t="s">
        <v>45</v>
      </c>
      <c r="B47" s="74" t="s">
        <v>15</v>
      </c>
      <c r="C47" s="75">
        <v>395216</v>
      </c>
      <c r="D47" s="75">
        <v>4265</v>
      </c>
      <c r="E47" s="76">
        <v>0</v>
      </c>
      <c r="F47" s="75">
        <v>374352</v>
      </c>
      <c r="G47" s="75">
        <v>626868</v>
      </c>
      <c r="H47" s="75">
        <v>632123</v>
      </c>
      <c r="I47" s="75">
        <v>510925</v>
      </c>
      <c r="J47" s="75">
        <v>621548</v>
      </c>
      <c r="K47" s="75">
        <v>560093</v>
      </c>
      <c r="L47" s="75">
        <v>613350</v>
      </c>
      <c r="M47" s="75">
        <v>557724</v>
      </c>
      <c r="N47" s="75"/>
      <c r="O47" s="2"/>
      <c r="P47" s="15"/>
      <c r="Q47" s="26"/>
    </row>
    <row r="48" spans="1:17">
      <c r="A48" s="73" t="s">
        <v>46</v>
      </c>
      <c r="B48" s="74" t="s">
        <v>15</v>
      </c>
      <c r="C48" s="75">
        <v>1146593</v>
      </c>
      <c r="D48" s="75">
        <v>1127530</v>
      </c>
      <c r="E48" s="75">
        <v>1099253</v>
      </c>
      <c r="F48" s="75">
        <v>1171240</v>
      </c>
      <c r="G48" s="75">
        <v>1535090</v>
      </c>
      <c r="H48" s="75">
        <v>1185654</v>
      </c>
      <c r="I48" s="75">
        <v>1661520</v>
      </c>
      <c r="J48" s="75">
        <v>1619353</v>
      </c>
      <c r="K48" s="75">
        <v>1683389</v>
      </c>
      <c r="L48" s="75">
        <v>1678744</v>
      </c>
      <c r="M48" s="75">
        <v>1577589</v>
      </c>
      <c r="N48" s="75"/>
      <c r="O48" s="2"/>
      <c r="P48" s="15"/>
      <c r="Q48" s="26"/>
    </row>
    <row r="49" spans="1:17">
      <c r="A49" s="73" t="s">
        <v>47</v>
      </c>
      <c r="B49" s="74" t="s">
        <v>15</v>
      </c>
      <c r="C49" s="75">
        <v>888760</v>
      </c>
      <c r="D49" s="75">
        <v>1119758</v>
      </c>
      <c r="E49" s="75">
        <v>1061497</v>
      </c>
      <c r="F49" s="75">
        <v>971471</v>
      </c>
      <c r="G49" s="75">
        <v>705177</v>
      </c>
      <c r="H49" s="75">
        <v>836337</v>
      </c>
      <c r="I49" s="75">
        <v>928117</v>
      </c>
      <c r="J49" s="75">
        <v>842075</v>
      </c>
      <c r="K49" s="75">
        <v>950502</v>
      </c>
      <c r="L49" s="75">
        <v>1166013</v>
      </c>
      <c r="M49" s="75">
        <v>877561</v>
      </c>
      <c r="N49" s="75"/>
      <c r="O49" s="2"/>
      <c r="P49" s="15"/>
      <c r="Q49" s="26"/>
    </row>
    <row r="50" spans="1:17" ht="13.5" thickBot="1">
      <c r="A50" s="77" t="s">
        <v>58</v>
      </c>
      <c r="B50" s="78" t="s">
        <v>15</v>
      </c>
      <c r="C50" s="79">
        <v>0</v>
      </c>
      <c r="D50" s="79">
        <v>0</v>
      </c>
      <c r="E50" s="79">
        <v>0</v>
      </c>
      <c r="F50" s="79">
        <v>0</v>
      </c>
      <c r="G50" s="79">
        <v>309434</v>
      </c>
      <c r="H50" s="79">
        <v>567302</v>
      </c>
      <c r="I50" s="79">
        <v>754222</v>
      </c>
      <c r="J50" s="79">
        <v>996070</v>
      </c>
      <c r="K50" s="79">
        <v>1153954</v>
      </c>
      <c r="L50" s="79">
        <v>1226067</v>
      </c>
      <c r="M50" s="79">
        <v>1155235</v>
      </c>
      <c r="N50" s="79"/>
      <c r="O50" s="2"/>
      <c r="P50" s="15"/>
      <c r="Q50" s="26"/>
    </row>
    <row r="51" spans="1:17" ht="13.5" thickTop="1">
      <c r="A51" s="80" t="s">
        <v>48</v>
      </c>
      <c r="B51" s="81" t="s">
        <v>16</v>
      </c>
      <c r="C51" s="70">
        <v>2939947</v>
      </c>
      <c r="D51" s="70">
        <v>2842766</v>
      </c>
      <c r="E51" s="70">
        <v>3006372</v>
      </c>
      <c r="F51" s="70">
        <v>2798586</v>
      </c>
      <c r="G51" s="70">
        <v>2644292</v>
      </c>
      <c r="H51" s="70">
        <v>2768326</v>
      </c>
      <c r="I51" s="82">
        <v>2874292</v>
      </c>
      <c r="J51" s="70">
        <v>2689634</v>
      </c>
      <c r="K51" s="70">
        <v>2757372</v>
      </c>
      <c r="L51" s="70">
        <v>2705924</v>
      </c>
      <c r="M51" s="70">
        <v>2640895</v>
      </c>
      <c r="N51" s="70"/>
      <c r="O51" s="2"/>
      <c r="P51" s="15"/>
      <c r="Q51" s="26"/>
    </row>
    <row r="52" spans="1:17">
      <c r="A52" s="80" t="s">
        <v>49</v>
      </c>
      <c r="B52" s="81" t="s">
        <v>16</v>
      </c>
      <c r="C52" s="70">
        <v>1664866</v>
      </c>
      <c r="D52" s="70">
        <v>1530025</v>
      </c>
      <c r="E52" s="70">
        <v>1097985</v>
      </c>
      <c r="F52" s="70">
        <v>171015</v>
      </c>
      <c r="G52" s="70">
        <v>1846476</v>
      </c>
      <c r="H52" s="70">
        <v>1883331</v>
      </c>
      <c r="I52" s="82">
        <v>2072037</v>
      </c>
      <c r="J52" s="70">
        <v>2101571</v>
      </c>
      <c r="K52" s="70">
        <v>1854178</v>
      </c>
      <c r="L52" s="70">
        <v>1977989</v>
      </c>
      <c r="M52" s="70">
        <v>1820724</v>
      </c>
      <c r="N52" s="70"/>
      <c r="O52" s="2"/>
      <c r="P52" s="15"/>
      <c r="Q52" s="26"/>
    </row>
    <row r="53" spans="1:17">
      <c r="A53" s="83" t="s">
        <v>50</v>
      </c>
      <c r="B53" s="81" t="s">
        <v>16</v>
      </c>
      <c r="C53" s="70">
        <v>0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82">
        <v>0</v>
      </c>
      <c r="J53" s="70">
        <v>0</v>
      </c>
      <c r="K53" s="70">
        <v>0</v>
      </c>
      <c r="L53" s="70">
        <v>0</v>
      </c>
      <c r="M53" s="70">
        <v>0</v>
      </c>
      <c r="N53" s="70"/>
      <c r="O53" s="2"/>
      <c r="P53" s="15"/>
      <c r="Q53" s="26"/>
    </row>
    <row r="54" spans="1:17">
      <c r="A54" s="83" t="s">
        <v>51</v>
      </c>
      <c r="B54" s="81" t="s">
        <v>16</v>
      </c>
      <c r="C54" s="70">
        <v>37662</v>
      </c>
      <c r="D54" s="70">
        <v>62243</v>
      </c>
      <c r="E54" s="70">
        <v>40027</v>
      </c>
      <c r="F54" s="70">
        <v>36854</v>
      </c>
      <c r="G54" s="70">
        <v>39753</v>
      </c>
      <c r="H54" s="70">
        <v>24017</v>
      </c>
      <c r="I54" s="82">
        <v>18783</v>
      </c>
      <c r="J54" s="70">
        <v>0</v>
      </c>
      <c r="K54" s="70">
        <v>0</v>
      </c>
      <c r="L54" s="70">
        <v>691</v>
      </c>
      <c r="M54" s="70">
        <v>0</v>
      </c>
      <c r="N54" s="70"/>
      <c r="O54" s="2"/>
      <c r="P54" s="15"/>
      <c r="Q54" s="26"/>
    </row>
    <row r="55" spans="1:17" ht="13.5" thickBot="1">
      <c r="A55" s="84" t="s">
        <v>24</v>
      </c>
      <c r="B55" s="85" t="s">
        <v>16</v>
      </c>
      <c r="C55" s="86">
        <v>284045</v>
      </c>
      <c r="D55" s="86">
        <v>264581</v>
      </c>
      <c r="E55" s="86">
        <v>304064</v>
      </c>
      <c r="F55" s="86">
        <v>299673</v>
      </c>
      <c r="G55" s="86">
        <v>308497</v>
      </c>
      <c r="H55" s="86">
        <v>280251</v>
      </c>
      <c r="I55" s="87">
        <v>301720</v>
      </c>
      <c r="J55" s="87">
        <v>283275</v>
      </c>
      <c r="K55" s="86">
        <v>255131</v>
      </c>
      <c r="L55" s="86">
        <v>296237</v>
      </c>
      <c r="M55" s="86">
        <v>288743</v>
      </c>
      <c r="N55" s="86"/>
      <c r="O55" s="2"/>
      <c r="P55" s="15"/>
      <c r="Q55" s="26"/>
    </row>
    <row r="56" spans="1:17" ht="14" thickTop="1" thickBo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5"/>
    </row>
    <row r="57" spans="1:17" ht="13.5" thickTop="1">
      <c r="A57" s="88" t="s">
        <v>52</v>
      </c>
      <c r="B57" s="89" t="s">
        <v>15</v>
      </c>
      <c r="C57" s="90">
        <f t="shared" ref="C57:N57" si="40">C4+C7+C10+C13+C16+C19+C22+C25+SUM(C28:C50)</f>
        <v>44223789.042999998</v>
      </c>
      <c r="D57" s="91">
        <f t="shared" si="40"/>
        <v>38344028.840000004</v>
      </c>
      <c r="E57" s="91">
        <f t="shared" si="40"/>
        <v>38146047.210000001</v>
      </c>
      <c r="F57" s="91">
        <f t="shared" si="40"/>
        <v>38444325.819310501</v>
      </c>
      <c r="G57" s="91">
        <f t="shared" si="40"/>
        <v>38796305.200000003</v>
      </c>
      <c r="H57" s="91">
        <f t="shared" si="40"/>
        <v>38284784.770000003</v>
      </c>
      <c r="I57" s="91">
        <f t="shared" si="40"/>
        <v>40506369.359999999</v>
      </c>
      <c r="J57" s="91">
        <f t="shared" si="40"/>
        <v>41902347.789999999</v>
      </c>
      <c r="K57" s="91">
        <f t="shared" si="40"/>
        <v>39728786.460000001</v>
      </c>
      <c r="L57" s="91">
        <f t="shared" si="40"/>
        <v>41332977.129999995</v>
      </c>
      <c r="M57" s="91">
        <f t="shared" si="40"/>
        <v>44569683.030000001</v>
      </c>
      <c r="N57" s="91">
        <f t="shared" si="40"/>
        <v>0</v>
      </c>
      <c r="O57" s="2"/>
      <c r="P57" s="15"/>
    </row>
    <row r="58" spans="1:17">
      <c r="A58" s="92"/>
      <c r="B58" s="93" t="s">
        <v>53</v>
      </c>
      <c r="C58" s="94">
        <f t="shared" ref="C58:N58" si="41">C5+C8+C11+C14+C17+C20+C23+C26</f>
        <v>1803495</v>
      </c>
      <c r="D58" s="94">
        <f t="shared" si="41"/>
        <v>1605019</v>
      </c>
      <c r="E58" s="94">
        <f t="shared" si="41"/>
        <v>1987501</v>
      </c>
      <c r="F58" s="94">
        <f t="shared" si="41"/>
        <v>1672597</v>
      </c>
      <c r="G58" s="94">
        <f t="shared" si="41"/>
        <v>1890357.27</v>
      </c>
      <c r="H58" s="94">
        <f t="shared" si="41"/>
        <v>1765256.4</v>
      </c>
      <c r="I58" s="94">
        <f t="shared" si="41"/>
        <v>1771447</v>
      </c>
      <c r="J58" s="94">
        <f t="shared" si="41"/>
        <v>1714291</v>
      </c>
      <c r="K58" s="94">
        <f t="shared" si="41"/>
        <v>1733221</v>
      </c>
      <c r="L58" s="94">
        <f t="shared" si="41"/>
        <v>1368166</v>
      </c>
      <c r="M58" s="94">
        <f t="shared" si="41"/>
        <v>1394492</v>
      </c>
      <c r="N58" s="94">
        <f t="shared" si="41"/>
        <v>0</v>
      </c>
      <c r="O58" s="2"/>
      <c r="P58" s="15"/>
    </row>
    <row r="59" spans="1:17">
      <c r="A59" s="92"/>
      <c r="B59" s="93" t="s">
        <v>54</v>
      </c>
      <c r="C59" s="95">
        <f t="shared" ref="C59:D59" si="42">SUM(C51:C55)</f>
        <v>4926520</v>
      </c>
      <c r="D59" s="95">
        <f t="shared" si="42"/>
        <v>4699615</v>
      </c>
      <c r="E59" s="95">
        <f t="shared" ref="E59:G59" si="43">SUM(E51:E55)</f>
        <v>4448448</v>
      </c>
      <c r="F59" s="95">
        <f>SUM(F51:F55)</f>
        <v>3306128</v>
      </c>
      <c r="G59" s="95">
        <f t="shared" si="43"/>
        <v>4839018</v>
      </c>
      <c r="H59" s="95">
        <f>SUM(H51:H55)</f>
        <v>4955925</v>
      </c>
      <c r="I59" s="95">
        <f t="shared" ref="I59:J59" si="44">SUM(I51:I55)</f>
        <v>5266832</v>
      </c>
      <c r="J59" s="95">
        <f t="shared" si="44"/>
        <v>5074480</v>
      </c>
      <c r="K59" s="96">
        <f>SUM(K51:K55)</f>
        <v>4866681</v>
      </c>
      <c r="L59" s="96">
        <f t="shared" ref="L59:N59" si="45">SUM(L51:L55)</f>
        <v>4980841</v>
      </c>
      <c r="M59" s="96">
        <f>SUM(M51:M55)</f>
        <v>4750362</v>
      </c>
      <c r="N59" s="96">
        <f t="shared" si="45"/>
        <v>0</v>
      </c>
      <c r="O59" s="2"/>
      <c r="P59" s="15"/>
    </row>
    <row r="60" spans="1:17" ht="13.5" thickBot="1">
      <c r="A60" s="97"/>
      <c r="B60" s="98" t="s">
        <v>55</v>
      </c>
      <c r="C60" s="99">
        <f t="shared" ref="C60:G60" si="46">SUM(C57:C59)</f>
        <v>50953804.042999998</v>
      </c>
      <c r="D60" s="99">
        <f t="shared" si="46"/>
        <v>44648662.840000004</v>
      </c>
      <c r="E60" s="99">
        <f t="shared" si="46"/>
        <v>44581996.210000001</v>
      </c>
      <c r="F60" s="99">
        <f t="shared" si="46"/>
        <v>43423050.819310501</v>
      </c>
      <c r="G60" s="99">
        <f t="shared" si="46"/>
        <v>45525680.470000006</v>
      </c>
      <c r="H60" s="99">
        <f>SUM(H57:H59)</f>
        <v>45005966.170000002</v>
      </c>
      <c r="I60" s="99">
        <f t="shared" ref="I60:J60" si="47">SUM(I57:I59)</f>
        <v>47544648.359999999</v>
      </c>
      <c r="J60" s="99">
        <f t="shared" si="47"/>
        <v>48691118.789999999</v>
      </c>
      <c r="K60" s="99">
        <f>SUM(K57:K59)</f>
        <v>46328688.460000001</v>
      </c>
      <c r="L60" s="99">
        <f t="shared" ref="L60:N60" si="48">SUM(L57:L59)</f>
        <v>47681984.129999995</v>
      </c>
      <c r="M60" s="99">
        <f>SUM(M57:M59)</f>
        <v>50714537.030000001</v>
      </c>
      <c r="N60" s="99">
        <f t="shared" si="48"/>
        <v>0</v>
      </c>
      <c r="O60" s="2"/>
      <c r="P60" s="15"/>
    </row>
    <row r="61" spans="1:17" ht="14" thickTop="1" thickBot="1">
      <c r="A61" s="100"/>
      <c r="B61" s="10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P61" s="15"/>
    </row>
    <row r="62" spans="1:17" ht="13.5" thickTop="1">
      <c r="A62" s="88" t="s">
        <v>56</v>
      </c>
      <c r="B62" s="89" t="s">
        <v>15</v>
      </c>
      <c r="C62" s="90">
        <f>C57/31</f>
        <v>1426573.840096774</v>
      </c>
      <c r="D62" s="90">
        <f>D57/29</f>
        <v>1322207.891034483</v>
      </c>
      <c r="E62" s="90">
        <f>E57/31</f>
        <v>1230517.6519354838</v>
      </c>
      <c r="F62" s="90">
        <f>F57/30</f>
        <v>1281477.52731035</v>
      </c>
      <c r="G62" s="90">
        <f>G57/31</f>
        <v>1251493.7161290324</v>
      </c>
      <c r="H62" s="90">
        <f>H57/30</f>
        <v>1276159.4923333335</v>
      </c>
      <c r="I62" s="90">
        <f t="shared" ref="I62:J64" si="49">I57/31</f>
        <v>1306657.0761290323</v>
      </c>
      <c r="J62" s="90">
        <f t="shared" si="49"/>
        <v>1351688.6383870968</v>
      </c>
      <c r="K62" s="90">
        <f>K57/30</f>
        <v>1324292.882</v>
      </c>
      <c r="L62" s="90">
        <f t="shared" ref="L62:N62" si="50">L57/31</f>
        <v>1333321.8429032257</v>
      </c>
      <c r="M62" s="90">
        <f>M57/30</f>
        <v>1485656.101</v>
      </c>
      <c r="N62" s="90">
        <f t="shared" si="50"/>
        <v>0</v>
      </c>
      <c r="O62" s="2"/>
    </row>
    <row r="63" spans="1:17">
      <c r="A63" s="92"/>
      <c r="B63" s="93" t="s">
        <v>53</v>
      </c>
      <c r="C63" s="95">
        <f t="shared" ref="C63:C64" si="51">C58/31</f>
        <v>58177.258064516129</v>
      </c>
      <c r="D63" s="95">
        <f>D58/29</f>
        <v>55345.482758620688</v>
      </c>
      <c r="E63" s="95">
        <f>E58/31</f>
        <v>64112.93548387097</v>
      </c>
      <c r="F63" s="95">
        <f>F58/30</f>
        <v>55753.23333333333</v>
      </c>
      <c r="G63" s="95">
        <f>G58/31</f>
        <v>60979.266774193551</v>
      </c>
      <c r="H63" s="95">
        <f>H58/30</f>
        <v>58841.88</v>
      </c>
      <c r="I63" s="95">
        <f t="shared" si="49"/>
        <v>57143.451612903227</v>
      </c>
      <c r="J63" s="95">
        <f t="shared" si="49"/>
        <v>55299.709677419356</v>
      </c>
      <c r="K63" s="95">
        <f>K58/30</f>
        <v>57774.033333333333</v>
      </c>
      <c r="L63" s="95">
        <f t="shared" ref="L63:N63" si="52">L58/31</f>
        <v>44134.387096774197</v>
      </c>
      <c r="M63" s="95">
        <f>M58/30</f>
        <v>46483.066666666666</v>
      </c>
      <c r="N63" s="95">
        <f t="shared" si="52"/>
        <v>0</v>
      </c>
      <c r="O63" s="2"/>
    </row>
    <row r="64" spans="1:17">
      <c r="A64" s="92"/>
      <c r="B64" s="93" t="s">
        <v>54</v>
      </c>
      <c r="C64" s="95">
        <f t="shared" si="51"/>
        <v>158920</v>
      </c>
      <c r="D64" s="95">
        <f>D59/29</f>
        <v>162055.68965517241</v>
      </c>
      <c r="E64" s="95">
        <f>E59/31</f>
        <v>143498.32258064515</v>
      </c>
      <c r="F64" s="95">
        <f>F59/30</f>
        <v>110204.26666666666</v>
      </c>
      <c r="G64" s="95">
        <f>G59/31</f>
        <v>156097.35483870967</v>
      </c>
      <c r="H64" s="95">
        <f>H59/30</f>
        <v>165197.5</v>
      </c>
      <c r="I64" s="95">
        <f t="shared" si="49"/>
        <v>169897.80645161291</v>
      </c>
      <c r="J64" s="95">
        <f t="shared" si="49"/>
        <v>163692.90322580645</v>
      </c>
      <c r="K64" s="95">
        <f>K59/30</f>
        <v>162222.70000000001</v>
      </c>
      <c r="L64" s="95">
        <f t="shared" ref="L64:N64" si="53">L59/31</f>
        <v>160672.29032258064</v>
      </c>
      <c r="M64" s="95">
        <f>M59/30</f>
        <v>158345.4</v>
      </c>
      <c r="N64" s="95">
        <f t="shared" si="53"/>
        <v>0</v>
      </c>
      <c r="O64" s="2"/>
    </row>
    <row r="65" spans="1:15" ht="13.5" thickBot="1">
      <c r="A65" s="97"/>
      <c r="B65" s="98" t="s">
        <v>55</v>
      </c>
      <c r="C65" s="99">
        <f t="shared" ref="C65:D65" si="54">SUM(C62:C64)</f>
        <v>1643671.0981612902</v>
      </c>
      <c r="D65" s="99">
        <f t="shared" si="54"/>
        <v>1539609.0634482761</v>
      </c>
      <c r="E65" s="99">
        <f t="shared" ref="E65:F65" si="55">SUM(E62:E64)</f>
        <v>1438128.91</v>
      </c>
      <c r="F65" s="99">
        <f t="shared" si="55"/>
        <v>1447435.02731035</v>
      </c>
      <c r="G65" s="99">
        <f t="shared" ref="G65:H65" si="56">SUM(G62:G64)</f>
        <v>1468570.3377419356</v>
      </c>
      <c r="H65" s="99">
        <f t="shared" si="56"/>
        <v>1500198.8723333334</v>
      </c>
      <c r="I65" s="99">
        <f t="shared" ref="I65:K65" si="57">SUM(I62:I64)</f>
        <v>1533698.3341935484</v>
      </c>
      <c r="J65" s="99">
        <f t="shared" si="57"/>
        <v>1570681.2512903227</v>
      </c>
      <c r="K65" s="99">
        <f t="shared" si="57"/>
        <v>1544289.6153333334</v>
      </c>
      <c r="L65" s="99">
        <f t="shared" ref="L65:M65" si="58">SUM(L62:L64)</f>
        <v>1538128.5203225806</v>
      </c>
      <c r="M65" s="99">
        <f t="shared" si="58"/>
        <v>1690484.5676666666</v>
      </c>
      <c r="N65" s="99">
        <f t="shared" ref="N65" si="59">SUM(N62:N64)</f>
        <v>0</v>
      </c>
      <c r="O65" s="2"/>
    </row>
    <row r="66" spans="1:15" ht="13.5" thickTop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5">
      <c r="A67" s="102"/>
      <c r="C67" s="103" t="s">
        <v>59</v>
      </c>
      <c r="D67" s="104"/>
      <c r="E67" s="104"/>
      <c r="F67" s="104"/>
      <c r="G67" s="2"/>
      <c r="H67" s="2"/>
      <c r="I67" s="2"/>
      <c r="J67" s="2"/>
      <c r="K67" s="2"/>
      <c r="L67" s="2"/>
      <c r="M67" s="2"/>
      <c r="N67" s="2"/>
    </row>
    <row r="68" spans="1:15" ht="11.25" customHeight="1">
      <c r="A68" s="102"/>
      <c r="C68" s="103"/>
      <c r="D68" s="104"/>
      <c r="E68" s="104"/>
      <c r="F68" s="104"/>
      <c r="G68" s="2"/>
      <c r="H68" s="2"/>
      <c r="I68" s="2"/>
      <c r="J68" s="2"/>
      <c r="K68" s="2"/>
      <c r="L68" s="2"/>
      <c r="M68" s="2"/>
      <c r="N68" s="2"/>
    </row>
    <row r="69" spans="1:15" ht="13.25" customHeight="1">
      <c r="C69" s="105" t="s">
        <v>62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5"/>
      <c r="O69" s="15"/>
    </row>
    <row r="70" spans="1:15" ht="11.25" customHeight="1">
      <c r="A70" s="102"/>
      <c r="C70" s="103"/>
      <c r="D70" s="104"/>
      <c r="E70" s="104"/>
      <c r="F70" s="104"/>
      <c r="G70" s="2"/>
      <c r="H70" s="2"/>
      <c r="I70" s="2"/>
      <c r="J70" s="2"/>
      <c r="K70" s="2"/>
      <c r="L70" s="2"/>
      <c r="M70" s="2"/>
      <c r="N70" s="2"/>
    </row>
    <row r="71" spans="1:15" ht="30" customHeight="1">
      <c r="C71" s="106" t="s">
        <v>60</v>
      </c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3"/>
      <c r="O71" s="15"/>
    </row>
    <row r="72" spans="1:15"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7"/>
      <c r="N72" s="15"/>
      <c r="O72" s="15"/>
    </row>
    <row r="73" spans="1:15">
      <c r="C73" s="102" t="s">
        <v>61</v>
      </c>
    </row>
    <row r="74" spans="1:15" ht="9.75" customHeight="1"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7"/>
      <c r="N74" s="15"/>
      <c r="O74" s="15"/>
    </row>
    <row r="75" spans="1:15">
      <c r="C75" s="103"/>
      <c r="D75" s="104"/>
      <c r="E75" s="104"/>
      <c r="F75" s="104"/>
      <c r="G75" s="104"/>
      <c r="H75" s="104"/>
      <c r="I75" s="104"/>
      <c r="J75" s="104"/>
      <c r="K75" s="104"/>
      <c r="L75" s="104"/>
    </row>
    <row r="76" spans="1:15">
      <c r="C76" s="103"/>
      <c r="D76" s="104"/>
      <c r="E76" s="104"/>
      <c r="F76" s="104"/>
      <c r="G76" s="104"/>
      <c r="H76" s="104"/>
      <c r="I76" s="104"/>
      <c r="J76" s="104"/>
      <c r="K76" s="104"/>
      <c r="L76" s="104"/>
    </row>
    <row r="77" spans="1:15">
      <c r="C77" s="103"/>
      <c r="D77" s="104"/>
      <c r="E77" s="104"/>
      <c r="F77" s="104"/>
      <c r="G77" s="104"/>
      <c r="H77" s="104"/>
      <c r="I77" s="104"/>
      <c r="J77" s="104"/>
      <c r="K77" s="104"/>
      <c r="L77" s="104"/>
    </row>
    <row r="78" spans="1:15">
      <c r="C78" s="103"/>
      <c r="D78" s="104"/>
      <c r="E78" s="104"/>
      <c r="F78" s="104"/>
      <c r="G78" s="104"/>
      <c r="H78" s="104"/>
      <c r="I78" s="104"/>
      <c r="J78" s="104"/>
      <c r="K78" s="104"/>
      <c r="L78" s="104"/>
    </row>
    <row r="79" spans="1:15">
      <c r="C79" s="103"/>
      <c r="D79" s="104"/>
      <c r="E79" s="104"/>
      <c r="F79" s="104"/>
      <c r="G79" s="104"/>
      <c r="H79" s="104"/>
      <c r="I79" s="104"/>
      <c r="J79" s="104"/>
      <c r="K79" s="104"/>
      <c r="L79" s="104"/>
    </row>
    <row r="80" spans="1:15">
      <c r="C80" s="103"/>
      <c r="D80" s="104"/>
      <c r="E80" s="104"/>
      <c r="F80" s="104"/>
      <c r="G80" s="104"/>
      <c r="H80" s="104"/>
      <c r="I80" s="104"/>
      <c r="J80" s="104"/>
      <c r="K80" s="104"/>
      <c r="L80" s="104"/>
    </row>
    <row r="81" spans="3:12">
      <c r="C81" s="103"/>
      <c r="D81" s="104"/>
      <c r="E81" s="104"/>
      <c r="F81" s="104"/>
      <c r="G81" s="104"/>
      <c r="H81" s="104"/>
      <c r="I81" s="104"/>
      <c r="J81" s="104"/>
      <c r="K81" s="104"/>
      <c r="L81" s="104"/>
    </row>
    <row r="82" spans="3:12">
      <c r="C82" s="103"/>
      <c r="D82" s="104"/>
      <c r="E82" s="104"/>
      <c r="F82" s="104"/>
      <c r="G82" s="104"/>
      <c r="H82" s="104"/>
      <c r="I82" s="104"/>
      <c r="J82" s="104"/>
      <c r="K82" s="104"/>
      <c r="L82" s="104"/>
    </row>
    <row r="83" spans="3:12">
      <c r="C83" s="103"/>
      <c r="D83" s="104"/>
      <c r="E83" s="104"/>
      <c r="F83" s="104"/>
      <c r="G83" s="104"/>
      <c r="H83" s="104"/>
      <c r="I83" s="104"/>
      <c r="J83" s="104"/>
      <c r="K83" s="104"/>
      <c r="L83" s="104"/>
    </row>
    <row r="84" spans="3:12">
      <c r="C84" s="103"/>
      <c r="D84" s="104"/>
      <c r="E84" s="104"/>
      <c r="F84" s="104"/>
      <c r="G84" s="104"/>
      <c r="H84" s="104"/>
      <c r="I84" s="104"/>
      <c r="J84" s="104"/>
      <c r="K84" s="104"/>
      <c r="L84" s="104"/>
    </row>
    <row r="85" spans="3:12">
      <c r="C85" s="103"/>
      <c r="D85" s="104"/>
      <c r="E85" s="104"/>
      <c r="F85" s="104"/>
      <c r="G85" s="104"/>
      <c r="H85" s="104"/>
      <c r="I85" s="104"/>
      <c r="J85" s="104"/>
      <c r="K85" s="104"/>
      <c r="L85" s="104"/>
    </row>
    <row r="86" spans="3:12">
      <c r="C86" s="103"/>
      <c r="D86" s="104"/>
      <c r="E86" s="104"/>
      <c r="F86" s="104"/>
      <c r="G86" s="104"/>
      <c r="H86" s="104"/>
      <c r="I86" s="104"/>
      <c r="J86" s="104"/>
      <c r="K86" s="104"/>
      <c r="L86" s="104"/>
    </row>
    <row r="87" spans="3:12">
      <c r="C87" s="103"/>
      <c r="D87" s="104"/>
      <c r="E87" s="104"/>
      <c r="F87" s="104"/>
      <c r="G87" s="104"/>
      <c r="H87" s="104"/>
      <c r="I87" s="104"/>
      <c r="J87" s="104"/>
      <c r="K87" s="104"/>
      <c r="L87" s="104"/>
    </row>
    <row r="88" spans="3:12">
      <c r="C88" s="104"/>
      <c r="D88" s="104"/>
      <c r="E88" s="104"/>
      <c r="F88" s="104"/>
      <c r="G88" s="104"/>
      <c r="H88" s="104"/>
      <c r="I88" s="104"/>
      <c r="J88" s="104"/>
      <c r="K88" s="104"/>
      <c r="L88" s="104"/>
    </row>
    <row r="92" spans="3:12">
      <c r="C92" s="104"/>
      <c r="D92" s="104"/>
      <c r="E92" s="104"/>
      <c r="F92" s="104"/>
      <c r="G92" s="104"/>
      <c r="H92" s="104"/>
      <c r="I92" s="104"/>
      <c r="J92" s="104"/>
      <c r="K92" s="104"/>
      <c r="L92" s="104"/>
    </row>
    <row r="93" spans="3:12"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3:12"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3:12">
      <c r="C95" s="108"/>
      <c r="D95" s="108"/>
      <c r="E95" s="108"/>
      <c r="F95" s="108"/>
      <c r="G95" s="108"/>
      <c r="H95" s="108"/>
      <c r="I95" s="108"/>
      <c r="J95" s="108"/>
      <c r="K95" s="108"/>
      <c r="L95" s="108"/>
    </row>
    <row r="97" spans="3:5">
      <c r="C97" s="109"/>
      <c r="D97" s="109"/>
      <c r="E97" s="109"/>
    </row>
    <row r="98" spans="3:5">
      <c r="C98" s="110"/>
      <c r="D98" s="110"/>
      <c r="E98" s="110"/>
    </row>
    <row r="99" spans="3:5">
      <c r="C99" s="110"/>
      <c r="D99" s="110"/>
      <c r="E99" s="110"/>
    </row>
    <row r="100" spans="3:5">
      <c r="C100" s="110"/>
      <c r="D100" s="110"/>
      <c r="E100" s="110"/>
    </row>
  </sheetData>
  <mergeCells count="13">
    <mergeCell ref="C69:M69"/>
    <mergeCell ref="C71:M71"/>
    <mergeCell ref="A4:A6"/>
    <mergeCell ref="A7:A9"/>
    <mergeCell ref="A10:A12"/>
    <mergeCell ref="A62:A65"/>
    <mergeCell ref="A57:A60"/>
    <mergeCell ref="A22:A24"/>
    <mergeCell ref="A25:A27"/>
    <mergeCell ref="A13:A15"/>
    <mergeCell ref="A16:A18"/>
    <mergeCell ref="A19:A21"/>
    <mergeCell ref="A2:M2"/>
  </mergeCells>
  <phoneticPr fontId="3" type="noConversion"/>
  <printOptions horizontalCentered="1"/>
  <pageMargins left="0.11811023622047245" right="0.11811023622047245" top="0" bottom="0.35433070866141736" header="0.31496062992125984" footer="0.11811023622047245"/>
  <pageSetup paperSize="9" scale="85" orientation="landscape" r:id="rId1"/>
  <headerFooter>
    <oddFooter>Page &amp;P</oddFooter>
  </headerFooter>
  <rowBreaks count="1" manualBreakCount="1">
    <brk id="46" max="12" man="1"/>
  </rowBreaks>
  <colBreaks count="1" manualBreakCount="1">
    <brk id="14" max="1048575" man="1"/>
  </colBreaks>
  <ignoredErrors>
    <ignoredError sqref="C57:G58 C60:G60 C59:D59 F59:G59 H57:I57 H59:I59" formulaRange="1"/>
    <ignoredError sqref="E59" formula="1" formulaRange="1"/>
    <ignoredError sqref="E64:G64 H62:M65 E62:G62 E63:G63 D62:D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workbookViewId="0">
      <selection activeCell="J11" sqref="J11"/>
    </sheetView>
  </sheetViews>
  <sheetFormatPr defaultColWidth="10.7265625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OPEC-PROD</vt:lpstr>
      <vt:lpstr>Sheet1</vt:lpstr>
      <vt:lpstr>'OPEC-PROD'!Print_Area</vt:lpstr>
      <vt:lpstr>'OPEC-PROD'!Print_Titles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Okiemute Akpomudjere</cp:lastModifiedBy>
  <cp:revision/>
  <cp:lastPrinted>2024-12-10T08:47:41Z</cp:lastPrinted>
  <dcterms:created xsi:type="dcterms:W3CDTF">2020-09-07T16:25:25Z</dcterms:created>
  <dcterms:modified xsi:type="dcterms:W3CDTF">2024-12-10T09:04:20Z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