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sadu.c.o\Downloads\New folder\"/>
    </mc:Choice>
  </mc:AlternateContent>
  <xr:revisionPtr revIDLastSave="0" documentId="13_ncr:1_{4CD6BBA5-ECF7-4376-86B0-9F67AA1151F4}" xr6:coauthVersionLast="47" xr6:coauthVersionMax="47" xr10:uidLastSave="{00000000-0000-0000-0000-000000000000}"/>
  <bookViews>
    <workbookView xWindow="28680" yWindow="-120" windowWidth="29040" windowHeight="15720" tabRatio="679" xr2:uid="{B0190712-32D1-47CA-85B4-97041043EA98}"/>
  </bookViews>
  <sheets>
    <sheet name="2024" sheetId="8" r:id="rId1"/>
  </sheets>
  <definedNames>
    <definedName name="_xlnm.Print_Area" localSheetId="0">Table245[#All]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8" l="1"/>
  <c r="I8" i="8"/>
  <c r="I4" i="8" l="1"/>
  <c r="J4" i="8" s="1"/>
  <c r="I5" i="8"/>
  <c r="I6" i="8"/>
  <c r="I7" i="8"/>
  <c r="I9" i="8"/>
  <c r="I10" i="8"/>
  <c r="I11" i="8"/>
  <c r="I12" i="8"/>
  <c r="I13" i="8"/>
  <c r="I14" i="8"/>
  <c r="I3" i="8"/>
  <c r="K15" i="8"/>
  <c r="D15" i="8"/>
  <c r="E15" i="8"/>
  <c r="F15" i="8"/>
  <c r="G15" i="8"/>
  <c r="H15" i="8"/>
  <c r="L3" i="8"/>
  <c r="L4" i="8"/>
  <c r="L5" i="8"/>
  <c r="L6" i="8"/>
  <c r="L7" i="8"/>
  <c r="L8" i="8"/>
  <c r="L9" i="8"/>
  <c r="L10" i="8"/>
  <c r="L11" i="8"/>
  <c r="L12" i="8"/>
  <c r="L13" i="8"/>
  <c r="L14" i="8"/>
  <c r="J3" i="8" l="1"/>
  <c r="J14" i="8"/>
  <c r="J11" i="8"/>
  <c r="J10" i="8"/>
  <c r="J7" i="8"/>
  <c r="J5" i="8"/>
  <c r="I15" i="8"/>
  <c r="L15" i="8"/>
  <c r="J8" i="8"/>
  <c r="J12" i="8"/>
  <c r="J9" i="8"/>
  <c r="J13" i="8"/>
  <c r="J6" i="8"/>
  <c r="J15" i="8" l="1"/>
  <c r="M15" i="8"/>
</calcChain>
</file>

<file path=xl/sharedStrings.xml><?xml version="1.0" encoding="utf-8"?>
<sst xmlns="http://schemas.openxmlformats.org/spreadsheetml/2006/main" count="26" uniqueCount="26">
  <si>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</si>
  <si>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</si>
  <si>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</si>
  <si>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</si>
  <si>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</si>
  <si>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</si>
  <si>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</si>
  <si>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</si>
  <si>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</si>
  <si>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</si>
  <si>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</si>
  <si>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</si>
  <si>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</si>
  <si>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</si>
  <si>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</si>
  <si>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</si>
  <si>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</si>
  <si>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</si>
  <si>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</si>
  <si>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</si>
  <si>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</si>
  <si>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</si>
  <si>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</si>
  <si>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</si>
  <si>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</si>
  <si>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Note: July, Agust &amp; September data are Provisional and may change slightly after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</si>
</sst>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0" fillId="0" borderId="1" xfId="1" applyNumberFormat="1" applyFont="1" applyBorder="1"/>
    <xf numFmtId="165" fontId="0" fillId="0" borderId="0" xfId="0" applyNumberFormat="1"/>
    <xf numFmtId="165" fontId="0" fillId="0" borderId="0" xfId="1" applyNumberFormat="1" applyFont="1"/>
    <xf numFmtId="0" fontId="2" fillId="0" borderId="0" xfId="0" applyFont="1"/>
    <xf numFmtId="0" fontId="0" fillId="0" borderId="3" xfId="0" applyBorder="1"/>
    <xf numFmtId="165" fontId="0" fillId="0" borderId="4" xfId="0" applyNumberFormat="1" applyBorder="1"/>
    <xf numFmtId="0" fontId="2" fillId="0" borderId="7" xfId="0" applyFont="1" applyBorder="1"/>
    <xf numFmtId="165" fontId="2" fillId="0" borderId="8" xfId="1" applyNumberFormat="1" applyFont="1" applyBorder="1"/>
    <xf numFmtId="165" fontId="2" fillId="0" borderId="9" xfId="0" applyNumberFormat="1" applyFont="1" applyBorder="1"/>
    <xf numFmtId="43" fontId="0" fillId="0" borderId="1" xfId="1" applyFont="1" applyBorder="1"/>
    <xf numFmtId="43" fontId="0" fillId="0" borderId="4" xfId="0" applyNumberFormat="1" applyBorder="1"/>
    <xf numFmtId="166" fontId="0" fillId="0" borderId="1" xfId="2" applyNumberFormat="1" applyFont="1" applyBorder="1"/>
    <xf numFmtId="166" fontId="2" fillId="0" borderId="8" xfId="2" applyNumberFormat="1" applyFont="1" applyBorder="1"/>
    <xf numFmtId="10" fontId="0" fillId="0" borderId="1" xfId="2" applyNumberFormat="1" applyFont="1" applyBorder="1"/>
    <xf numFmtId="10" fontId="2" fillId="0" borderId="8" xfId="2" applyNumberFormat="1" applyFont="1" applyBorder="1"/>
    <xf numFmtId="43" fontId="0" fillId="0" borderId="0" xfId="0" applyNumberFormat="1"/>
    <xf numFmtId="43" fontId="2" fillId="0" borderId="1" xfId="1" applyFont="1" applyBorder="1"/>
    <xf numFmtId="164" fontId="0" fillId="0" borderId="0" xfId="0" applyNumberFormat="1"/>
    <xf numFmtId="43" fontId="0" fillId="0" borderId="0" xfId="1" applyFont="1"/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</cellXfs>
  <cellStyles count="4">
    <cellStyle name="Comma" xfId="1" builtinId="3"/>
    <cellStyle name="Comma 10" xfId="3" xr:uid="{4D14D569-5548-4647-B4A3-0F8E781D24B5}"/>
    <cellStyle name="Normal" xfId="0" builtinId="0"/>
    <cellStyle name="Percent" xfId="2" builtinId="5"/>
  </cellStyles>
  <dxfs count="16">
    <dxf>
      <numFmt numFmtId="165" formatCode="_(* #,##0_);_(* \(#,##0\);_(* &quot;-&quot;??_);_(@_)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1FA2E5-7DDA-4DAA-88B8-21AB235DA207}" name="Table245" displayName="Table245" ref="B2:M15" totalsRowShown="0" headerRowDxfId="15" headerRowBorderDxfId="14" tableBorderDxfId="13" totalsRowBorderDxfId="12">
  <autoFilter ref="B2:M15" xr:uid="{9D1FA2E5-7DDA-4DAA-88B8-21AB235DA207}"/>
  <tableColumns count="12">
    <tableColumn id="1" xr3:uid="{0F787D32-3B12-4E2A-80E1-876862108E79}" name="MONTHS" dataDxfId="11"/>
    <tableColumn id="2" xr3:uid="{90FF5AFD-8FD0-46A0-BD7B-EC2EDE06E0F1}" name="AG PRODUCTION (MMSCF)" dataDxfId="10" dataCellStyle="Comma"/>
    <tableColumn id="3" xr3:uid="{AE5355C5-CE48-401B-84A1-1F52AFF1E13C}" name="NAG PRODUCTION (MMSCF)" dataDxfId="9" dataCellStyle="Comma"/>
    <tableColumn id="4" xr3:uid="{4BA5C305-7C83-406B-813E-296D373E9B59}" name="TOTAL GAS PRODUCTION (MMSCF)" dataDxfId="8" dataCellStyle="Comma"/>
    <tableColumn id="5" xr3:uid="{016BC096-1E1B-4D45-A934-9106A963CDC0}" name="FIELD USE (MMSCF)" dataDxfId="7" dataCellStyle="Comma"/>
    <tableColumn id="6" xr3:uid="{D8389D6F-0A75-477E-BE76-EE75D3BA1AF6}" name="DOMESTIC SALES (MMSCF)" dataDxfId="6" dataCellStyle="Comma"/>
    <tableColumn id="7" xr3:uid="{70522220-3DE0-4E4C-8088-B704D046FE1B}" name="EXPORT SALES (MMSCF)" dataDxfId="5" dataCellStyle="Comma"/>
    <tableColumn id="8" xr3:uid="{9B0EEF3A-1DFB-457A-8CFF-0C0F328BF2C4}" name="TOTAL GAS UTILISED (MMSCF)" dataDxfId="4" dataCellStyle="Comma">
      <calculatedColumnFormula>Table245[[#This Row],[FIELD USE (MMSCF)]]+Table245[[#This Row],[DOMESTIC SALES (MMSCF)]]+Table245[[#This Row],[EXPORT SALES (MMSCF)]]</calculatedColumnFormula>
    </tableColumn>
    <tableColumn id="9" xr3:uid="{F5AD7B18-99DC-40FA-8AD0-AFD78FF134B6}" name="% UTILIZED" dataDxfId="3" dataCellStyle="Percent">
      <calculatedColumnFormula>Table245[[#This Row],[TOTAL GAS UTILISED (MMSCF)]]/Table245[[#This Row],[TOTAL GAS PRODUCTION (MMSCF)]]</calculatedColumnFormula>
    </tableColumn>
    <tableColumn id="10" xr3:uid="{E8A039C0-9AAC-45D9-B613-8EC2E790105E}" name="TOTAL GAS FLARED (MMSCF)" dataDxfId="2" dataCellStyle="Comma"/>
    <tableColumn id="11" xr3:uid="{97FA4BB0-F0C6-4AAB-922D-EE5B8FBEF6EF}" name="% FLARED" dataDxfId="1" dataCellStyle="Percent">
      <calculatedColumnFormula>Table245[[#This Row],[TOTAL GAS FLARED (MMSCF)]]/Table245[[#This Row],[TOTAL GAS PRODUCTION (MMSCF)]]</calculatedColumnFormula>
    </tableColumn>
    <tableColumn id="12" xr3:uid="{77EB1131-497B-4FFD-87C5-497959BC9F2F}" name="GAS SHRINKAGE" dataDxfId="0">
      <calculatedColumnFormula>Table245[[#This Row],[TOTAL GAS PRODUCTION (MMSCF)]]-Table245[[#This Row],[TOTAL GAS UTILISED (MMSCF)]]-Table245[[#This Row],[TOTAL GAS FLARED (MMSCF)]]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68C1-7D50-415D-AD89-E4D043F564A3}">
  <sheetPr>
    <pageSetUpPr fitToPage="1"/>
  </sheetPr>
  <dimension ref="B1:M29"/>
  <sheetViews>
    <sheetView tabSelected="1" zoomScale="118" zoomScaleNormal="220" workbookViewId="0">
      <selection sqref="A1:M17"/>
    </sheetView>
  </sheetViews>
  <sheetFormatPr defaultRowHeight="14.4" x14ac:dyDescent="0.3"/>
  <cols>
    <col min="2" max="2" width="11.21875" bestFit="1" customWidth="1"/>
    <col min="3" max="4" width="12.77734375" bestFit="1" customWidth="1"/>
    <col min="5" max="5" width="13.77734375" bestFit="1" customWidth="1"/>
    <col min="6" max="6" width="12.21875" bestFit="1" customWidth="1"/>
    <col min="7" max="7" width="11.77734375" bestFit="1" customWidth="1"/>
    <col min="8" max="8" width="12.21875" bestFit="1" customWidth="1"/>
    <col min="9" max="9" width="13.77734375" customWidth="1"/>
    <col min="10" max="10" width="9" bestFit="1" customWidth="1"/>
    <col min="11" max="11" width="11.77734375" bestFit="1" customWidth="1"/>
    <col min="12" max="12" width="8.77734375" bestFit="1" customWidth="1"/>
    <col min="13" max="13" width="12.77734375" bestFit="1" customWidth="1"/>
  </cols>
  <sheetData>
    <row r="1" spans="2:13" ht="25.05" customHeight="1" x14ac:dyDescent="0.3"/>
    <row r="2" spans="2:13" ht="52.05" customHeight="1" x14ac:dyDescent="0.3">
      <c r="B2" s="20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2" t="s">
        <v>11</v>
      </c>
    </row>
    <row r="3" spans="2:13" ht="25.05" customHeight="1" x14ac:dyDescent="0.3">
      <c r="B3" s="5" t="s">
        <v>12</v>
      </c>
      <c r="C3" s="10">
        <v>128281.79830669447</v>
      </c>
      <c r="D3" s="10">
        <v>92744.44866097506</v>
      </c>
      <c r="E3" s="10">
        <v>221026.24696766949</v>
      </c>
      <c r="F3" s="10">
        <v>64028.616400237232</v>
      </c>
      <c r="G3" s="10">
        <v>49310.733961901264</v>
      </c>
      <c r="H3" s="10">
        <v>89181.54930575144</v>
      </c>
      <c r="I3" s="10">
        <f>Table245[[#This Row],[FIELD USE (MMSCF)]]+Table245[[#This Row],[DOMESTIC SALES (MMSCF)]]+Table245[[#This Row],[EXPORT SALES (MMSCF)]]</f>
        <v>202520.89966788993</v>
      </c>
      <c r="J3" s="12">
        <f>Table245[[#This Row],[TOTAL GAS UTILISED (MMSCF)]]/Table245[[#This Row],[TOTAL GAS PRODUCTION (MMSCF)]]</f>
        <v>0.91627534035590619</v>
      </c>
      <c r="K3" s="10">
        <v>18308.189879196874</v>
      </c>
      <c r="L3" s="14">
        <f>Table245[[#This Row],[TOTAL GAS FLARED (MMSCF)]]/Table245[[#This Row],[TOTAL GAS PRODUCTION (MMSCF)]]</f>
        <v>8.283265055789911E-2</v>
      </c>
      <c r="M3" s="11">
        <v>197.15742058268734</v>
      </c>
    </row>
    <row r="4" spans="2:13" ht="25.05" customHeight="1" x14ac:dyDescent="0.3">
      <c r="B4" s="5" t="s">
        <v>13</v>
      </c>
      <c r="C4" s="10">
        <v>110679.81311464369</v>
      </c>
      <c r="D4" s="10">
        <v>81750.930645442058</v>
      </c>
      <c r="E4" s="10">
        <v>192430.74376008575</v>
      </c>
      <c r="F4" s="10">
        <v>58178.818430264088</v>
      </c>
      <c r="G4" s="10">
        <v>43810.092690356818</v>
      </c>
      <c r="H4" s="10">
        <v>74487.063021967653</v>
      </c>
      <c r="I4" s="10">
        <f>Table245[[#This Row],[FIELD USE (MMSCF)]]+Table245[[#This Row],[DOMESTIC SALES (MMSCF)]]+Table245[[#This Row],[EXPORT SALES (MMSCF)]]</f>
        <v>176475.97414258856</v>
      </c>
      <c r="J4" s="12">
        <f>Table245[[#This Row],[TOTAL GAS UTILISED (MMSCF)]]/Table245[[#This Row],[TOTAL GAS PRODUCTION (MMSCF)]]</f>
        <v>0.91708825052721876</v>
      </c>
      <c r="K4" s="10">
        <v>15689.263863585666</v>
      </c>
      <c r="L4" s="14">
        <f>Table245[[#This Row],[TOTAL GAS FLARED (MMSCF)]]/Table245[[#This Row],[TOTAL GAS PRODUCTION (MMSCF)]]</f>
        <v>8.1532002407818757E-2</v>
      </c>
      <c r="M4" s="11">
        <v>265.50575391152779</v>
      </c>
    </row>
    <row r="5" spans="2:13" ht="25.05" customHeight="1" x14ac:dyDescent="0.3">
      <c r="B5" s="5" t="s">
        <v>14</v>
      </c>
      <c r="C5" s="10">
        <v>112544.13820401783</v>
      </c>
      <c r="D5" s="10">
        <v>85809.486736154242</v>
      </c>
      <c r="E5" s="10">
        <v>198353.62494017204</v>
      </c>
      <c r="F5" s="10">
        <v>61533.752664486899</v>
      </c>
      <c r="G5" s="10">
        <v>53857.682972464805</v>
      </c>
      <c r="H5" s="10">
        <v>67675.847808524297</v>
      </c>
      <c r="I5" s="10">
        <f>Table245[[#This Row],[FIELD USE (MMSCF)]]+Table245[[#This Row],[DOMESTIC SALES (MMSCF)]]+Table245[[#This Row],[EXPORT SALES (MMSCF)]]</f>
        <v>183067.283445476</v>
      </c>
      <c r="J5" s="12">
        <f>Table245[[#This Row],[TOTAL GAS UTILISED (MMSCF)]]/Table245[[#This Row],[TOTAL GAS PRODUCTION (MMSCF)]]</f>
        <v>0.92293389395174019</v>
      </c>
      <c r="K5" s="10">
        <v>15149.475528448174</v>
      </c>
      <c r="L5" s="14">
        <f>Table245[[#This Row],[TOTAL GAS FLARED (MMSCF)]]/Table245[[#This Row],[TOTAL GAS PRODUCTION (MMSCF)]]</f>
        <v>7.6376096141512917E-2</v>
      </c>
      <c r="M5" s="11">
        <v>136.8659662478658</v>
      </c>
    </row>
    <row r="6" spans="2:13" ht="25.05" customHeight="1" x14ac:dyDescent="0.3">
      <c r="B6" s="5" t="s">
        <v>15</v>
      </c>
      <c r="C6" s="10">
        <v>109921.29324457054</v>
      </c>
      <c r="D6" s="10">
        <v>79872.962302305896</v>
      </c>
      <c r="E6" s="10">
        <v>189794.25554687643</v>
      </c>
      <c r="F6" s="10">
        <v>57235.181233929863</v>
      </c>
      <c r="G6" s="10">
        <v>52795.515080954232</v>
      </c>
      <c r="H6" s="10">
        <v>65120.995395592057</v>
      </c>
      <c r="I6" s="10">
        <f>Table245[[#This Row],[FIELD USE (MMSCF)]]+Table245[[#This Row],[DOMESTIC SALES (MMSCF)]]+Table245[[#This Row],[EXPORT SALES (MMSCF)]]</f>
        <v>175151.69171047615</v>
      </c>
      <c r="J6" s="12">
        <f>Table245[[#This Row],[TOTAL GAS UTILISED (MMSCF)]]/Table245[[#This Row],[TOTAL GAS PRODUCTION (MMSCF)]]</f>
        <v>0.92285033182796317</v>
      </c>
      <c r="K6" s="10">
        <v>14379.467787800804</v>
      </c>
      <c r="L6" s="14">
        <f>Table245[[#This Row],[TOTAL GAS FLARED (MMSCF)]]/Table245[[#This Row],[TOTAL GAS PRODUCTION (MMSCF)]]</f>
        <v>7.5763451040009394E-2</v>
      </c>
      <c r="M6" s="11">
        <v>263.09604859947649</v>
      </c>
    </row>
    <row r="7" spans="2:13" ht="25.05" customHeight="1" x14ac:dyDescent="0.3">
      <c r="B7" s="5" t="s">
        <v>16</v>
      </c>
      <c r="C7" s="10">
        <v>117632.66451095264</v>
      </c>
      <c r="D7" s="10">
        <v>83859.817851895918</v>
      </c>
      <c r="E7" s="10">
        <v>201492.48236284856</v>
      </c>
      <c r="F7" s="10">
        <v>60896.126750184274</v>
      </c>
      <c r="G7" s="10">
        <v>55496.720974368436</v>
      </c>
      <c r="H7" s="10">
        <v>70483.054811239417</v>
      </c>
      <c r="I7" s="10">
        <f>Table245[[#This Row],[FIELD USE (MMSCF)]]+Table245[[#This Row],[DOMESTIC SALES (MMSCF)]]+Table245[[#This Row],[EXPORT SALES (MMSCF)]]</f>
        <v>186875.90253579212</v>
      </c>
      <c r="J7" s="12">
        <f>Table245[[#This Row],[TOTAL GAS UTILISED (MMSCF)]]/Table245[[#This Row],[TOTAL GAS PRODUCTION (MMSCF)]]</f>
        <v>0.92745843588975774</v>
      </c>
      <c r="K7" s="10">
        <v>14109.447388333345</v>
      </c>
      <c r="L7" s="14">
        <f>Table245[[#This Row],[TOTAL GAS FLARED (MMSCF)]]/Table245[[#This Row],[TOTAL GAS PRODUCTION (MMSCF)]]</f>
        <v>7.0024683913144661E-2</v>
      </c>
      <c r="M7" s="11">
        <v>507.13243872309613</v>
      </c>
    </row>
    <row r="8" spans="2:13" ht="25.05" customHeight="1" x14ac:dyDescent="0.3">
      <c r="B8" s="5" t="s">
        <v>17</v>
      </c>
      <c r="C8" s="10">
        <v>114939.80503835829</v>
      </c>
      <c r="D8" s="10">
        <v>86963.656739497659</v>
      </c>
      <c r="E8" s="10">
        <v>201903.46177785602</v>
      </c>
      <c r="F8" s="10">
        <v>60335.687899184937</v>
      </c>
      <c r="G8" s="10">
        <v>52979.844489812269</v>
      </c>
      <c r="H8" s="10">
        <v>74076.240797664577</v>
      </c>
      <c r="I8" s="10">
        <f>Table245[[#This Row],[FIELD USE (MMSCF)]]+Table245[[#This Row],[DOMESTIC SALES (MMSCF)]]+Table245[[#This Row],[EXPORT SALES (MMSCF)]]</f>
        <v>187391.77318666177</v>
      </c>
      <c r="J8" s="12">
        <f>Table245[[#This Row],[TOTAL GAS UTILISED (MMSCF)]]/Table245[[#This Row],[TOTAL GAS PRODUCTION (MMSCF)]]</f>
        <v>0.9281256078354877</v>
      </c>
      <c r="K8" s="10">
        <v>14281.549681137145</v>
      </c>
      <c r="L8" s="14">
        <f>Table245[[#This Row],[TOTAL GAS FLARED (MMSCF)]]/Table245[[#This Row],[TOTAL GAS PRODUCTION (MMSCF)]]</f>
        <v>7.0734545883370734E-2</v>
      </c>
      <c r="M8" s="11">
        <v>230.13891005710684</v>
      </c>
    </row>
    <row r="9" spans="2:13" ht="25.05" customHeight="1" x14ac:dyDescent="0.3">
      <c r="B9" s="5" t="s">
        <v>18</v>
      </c>
      <c r="C9" s="10">
        <v>128151.20864483267</v>
      </c>
      <c r="D9" s="10">
        <v>101550.26042084827</v>
      </c>
      <c r="E9" s="10">
        <v>229604.829065681</v>
      </c>
      <c r="F9" s="10">
        <v>64633.951422749691</v>
      </c>
      <c r="G9" s="10">
        <v>67008.661765773606</v>
      </c>
      <c r="H9" s="10">
        <v>81833.519256581858</v>
      </c>
      <c r="I9" s="10">
        <f>Table245[[#This Row],[FIELD USE (MMSCF)]]+Table245[[#This Row],[DOMESTIC SALES (MMSCF)]]+Table245[[#This Row],[EXPORT SALES (MMSCF)]]</f>
        <v>213476.13244510518</v>
      </c>
      <c r="J9" s="12">
        <f>Table245[[#This Row],[TOTAL GAS UTILISED (MMSCF)]]/Table245[[#This Row],[TOTAL GAS PRODUCTION (MMSCF)]]</f>
        <v>0.92975454093797816</v>
      </c>
      <c r="K9" s="10">
        <v>16128.696620575816</v>
      </c>
      <c r="L9" s="14">
        <f>Table245[[#This Row],[TOTAL GAS FLARED (MMSCF)]]/Table245[[#This Row],[TOTAL GAS PRODUCTION (MMSCF)]]</f>
        <v>7.0245459062021842E-2</v>
      </c>
      <c r="M9" s="11">
        <v>0</v>
      </c>
    </row>
    <row r="10" spans="2:13" ht="25.05" customHeight="1" x14ac:dyDescent="0.3">
      <c r="B10" s="5" t="s">
        <v>19</v>
      </c>
      <c r="C10" s="10">
        <v>125200.59213812671</v>
      </c>
      <c r="D10" s="10">
        <v>90280.330944878791</v>
      </c>
      <c r="E10" s="10">
        <v>215480.92308300553</v>
      </c>
      <c r="F10" s="10">
        <v>59720.658573850422</v>
      </c>
      <c r="G10" s="10">
        <v>56737.614698756246</v>
      </c>
      <c r="H10" s="10">
        <v>82461.247080708461</v>
      </c>
      <c r="I10" s="10">
        <f>Table245[[#This Row],[FIELD USE (MMSCF)]]+Table245[[#This Row],[DOMESTIC SALES (MMSCF)]]+Table245[[#This Row],[EXPORT SALES (MMSCF)]]</f>
        <v>198919.52035331511</v>
      </c>
      <c r="J10" s="12">
        <f>Table245[[#This Row],[TOTAL GAS UTILISED (MMSCF)]]/Table245[[#This Row],[TOTAL GAS PRODUCTION (MMSCF)]]</f>
        <v>0.92314213948623747</v>
      </c>
      <c r="K10" s="10">
        <v>16561.402729690395</v>
      </c>
      <c r="L10" s="14">
        <f>Table245[[#This Row],[TOTAL GAS FLARED (MMSCF)]]/Table245[[#This Row],[TOTAL GAS PRODUCTION (MMSCF)]]</f>
        <v>7.6857860513762366E-2</v>
      </c>
      <c r="M10" s="6">
        <v>0</v>
      </c>
    </row>
    <row r="11" spans="2:13" ht="24.45" customHeight="1" x14ac:dyDescent="0.3">
      <c r="B11" s="5" t="s">
        <v>20</v>
      </c>
      <c r="C11" s="10">
        <v>119223.63370239761</v>
      </c>
      <c r="D11" s="10">
        <v>90088.193634352458</v>
      </c>
      <c r="E11" s="10">
        <v>209311.82733675002</v>
      </c>
      <c r="F11" s="10">
        <v>56350.466365730623</v>
      </c>
      <c r="G11" s="10">
        <v>66131.062631299792</v>
      </c>
      <c r="H11" s="10">
        <v>71049.714019557709</v>
      </c>
      <c r="I11" s="10">
        <f>Table245[[#This Row],[FIELD USE (MMSCF)]]+Table245[[#This Row],[DOMESTIC SALES (MMSCF)]]+Table245[[#This Row],[EXPORT SALES (MMSCF)]]</f>
        <v>193531.24301658812</v>
      </c>
      <c r="J11" s="12">
        <f>Table245[[#This Row],[TOTAL GAS UTILISED (MMSCF)]]/Table245[[#This Row],[TOTAL GAS PRODUCTION (MMSCF)]]</f>
        <v>0.92460729753807269</v>
      </c>
      <c r="K11" s="10">
        <v>15780.583010161972</v>
      </c>
      <c r="L11" s="14">
        <f>Table245[[#This Row],[TOTAL GAS FLARED (MMSCF)]]/Table245[[#This Row],[TOTAL GAS PRODUCTION (MMSCF)]]</f>
        <v>7.5392696203322895E-2</v>
      </c>
      <c r="M11" s="6">
        <v>0</v>
      </c>
    </row>
    <row r="12" spans="2:13" ht="25.05" hidden="1" customHeight="1" x14ac:dyDescent="0.3">
      <c r="B12" s="5" t="s">
        <v>21</v>
      </c>
      <c r="C12" s="1"/>
      <c r="D12" s="1"/>
      <c r="E12" s="1"/>
      <c r="F12" s="1"/>
      <c r="G12" s="1"/>
      <c r="H12" s="1"/>
      <c r="I12" s="10">
        <f>Table245[[#This Row],[FIELD USE (MMSCF)]]+Table245[[#This Row],[DOMESTIC SALES (MMSCF)]]+Table245[[#This Row],[EXPORT SALES (MMSCF)]]</f>
        <v>0</v>
      </c>
      <c r="J12" s="12" t="e">
        <f>Table245[[#This Row],[TOTAL GAS UTILISED (MMSCF)]]/Table245[[#This Row],[TOTAL GAS PRODUCTION (MMSCF)]]</f>
        <v>#DIV/0!</v>
      </c>
      <c r="K12" s="1"/>
      <c r="L12" s="14" t="e">
        <f>Table245[[#This Row],[TOTAL GAS FLARED (MMSCF)]]/Table245[[#This Row],[TOTAL GAS PRODUCTION (MMSCF)]]</f>
        <v>#DIV/0!</v>
      </c>
      <c r="M12" s="6">
        <v>0</v>
      </c>
    </row>
    <row r="13" spans="2:13" ht="25.05" hidden="1" customHeight="1" x14ac:dyDescent="0.3">
      <c r="B13" s="5" t="s">
        <v>22</v>
      </c>
      <c r="C13" s="1"/>
      <c r="D13" s="1"/>
      <c r="E13" s="1"/>
      <c r="F13" s="1"/>
      <c r="G13" s="1"/>
      <c r="H13" s="1"/>
      <c r="I13" s="10">
        <f>Table245[[#This Row],[FIELD USE (MMSCF)]]+Table245[[#This Row],[DOMESTIC SALES (MMSCF)]]+Table245[[#This Row],[EXPORT SALES (MMSCF)]]</f>
        <v>0</v>
      </c>
      <c r="J13" s="12" t="e">
        <f>Table245[[#This Row],[TOTAL GAS UTILISED (MMSCF)]]/Table245[[#This Row],[TOTAL GAS PRODUCTION (MMSCF)]]</f>
        <v>#DIV/0!</v>
      </c>
      <c r="K13" s="1"/>
      <c r="L13" s="14" t="e">
        <f>Table245[[#This Row],[TOTAL GAS FLARED (MMSCF)]]/Table245[[#This Row],[TOTAL GAS PRODUCTION (MMSCF)]]</f>
        <v>#DIV/0!</v>
      </c>
      <c r="M13" s="6">
        <v>0</v>
      </c>
    </row>
    <row r="14" spans="2:13" ht="25.05" hidden="1" customHeight="1" x14ac:dyDescent="0.3">
      <c r="B14" s="5" t="s">
        <v>23</v>
      </c>
      <c r="C14" s="1"/>
      <c r="D14" s="1"/>
      <c r="E14" s="1"/>
      <c r="F14" s="1"/>
      <c r="G14" s="1"/>
      <c r="H14" s="1"/>
      <c r="I14" s="10">
        <f>Table245[[#This Row],[FIELD USE (MMSCF)]]+Table245[[#This Row],[DOMESTIC SALES (MMSCF)]]+Table245[[#This Row],[EXPORT SALES (MMSCF)]]</f>
        <v>0</v>
      </c>
      <c r="J14" s="12" t="e">
        <f>Table245[[#This Row],[TOTAL GAS UTILISED (MMSCF)]]/Table245[[#This Row],[TOTAL GAS PRODUCTION (MMSCF)]]</f>
        <v>#DIV/0!</v>
      </c>
      <c r="K14" s="1"/>
      <c r="L14" s="14" t="e">
        <f>Table245[[#This Row],[TOTAL GAS FLARED (MMSCF)]]/Table245[[#This Row],[TOTAL GAS PRODUCTION (MMSCF)]]</f>
        <v>#DIV/0!</v>
      </c>
      <c r="M14" s="6">
        <v>0</v>
      </c>
    </row>
    <row r="15" spans="2:13" s="4" customFormat="1" ht="25.05" customHeight="1" x14ac:dyDescent="0.3">
      <c r="B15" s="7" t="s">
        <v>24</v>
      </c>
      <c r="C15" s="8">
        <f>SUBTOTAL(109,C3:C14)</f>
        <v>1066574.9469045945</v>
      </c>
      <c r="D15" s="8">
        <f t="shared" ref="D15:H15" si="0">SUBTOTAL(109,D3:D14)</f>
        <v>792920.08793635038</v>
      </c>
      <c r="E15" s="8">
        <f t="shared" si="0"/>
        <v>1859398.3948409448</v>
      </c>
      <c r="F15" s="8">
        <f t="shared" si="0"/>
        <v>542913.25974061806</v>
      </c>
      <c r="G15" s="8">
        <f t="shared" si="0"/>
        <v>498127.92926568747</v>
      </c>
      <c r="H15" s="8">
        <f t="shared" si="0"/>
        <v>676369.2314975874</v>
      </c>
      <c r="I15" s="17">
        <f>Table245[[#This Row],[FIELD USE (MMSCF)]]+Table245[[#This Row],[DOMESTIC SALES (MMSCF)]]+Table245[[#This Row],[EXPORT SALES (MMSCF)]]</f>
        <v>1717410.4205038929</v>
      </c>
      <c r="J15" s="13">
        <f>Table245[[#This Row],[TOTAL GAS UTILISED (MMSCF)]]/Table245[[#This Row],[TOTAL GAS PRODUCTION (MMSCF)]]</f>
        <v>0.92363768048256401</v>
      </c>
      <c r="K15" s="8">
        <f>SUM(K3:K14)</f>
        <v>140388.07648893018</v>
      </c>
      <c r="L15" s="15">
        <f>Table245[[#This Row],[TOTAL GAS FLARED (MMSCF)]]/Table245[[#This Row],[TOTAL GAS PRODUCTION (MMSCF)]]</f>
        <v>7.5501881080702535E-2</v>
      </c>
      <c r="M15" s="9">
        <f>Table245[[#This Row],[TOTAL GAS PRODUCTION (MMSCF)]]-Table245[[#This Row],[TOTAL GAS UTILISED (MMSCF)]]-Table245[[#This Row],[TOTAL GAS FLARED (MMSCF)]]</f>
        <v>1599.8978481216764</v>
      </c>
    </row>
    <row r="17" spans="2:13" x14ac:dyDescent="0.3">
      <c r="B17" t="s">
        <v>25</v>
      </c>
      <c r="K17" s="16"/>
      <c r="M17" s="16"/>
    </row>
    <row r="20" spans="2:13" x14ac:dyDescent="0.3">
      <c r="C20" s="19"/>
      <c r="E20" s="18"/>
      <c r="F20" s="18"/>
      <c r="G20" s="18"/>
    </row>
    <row r="21" spans="2:13" x14ac:dyDescent="0.3">
      <c r="C21" s="19"/>
      <c r="D21" s="16"/>
      <c r="G21" s="16"/>
      <c r="H21" s="16"/>
    </row>
    <row r="22" spans="2:13" x14ac:dyDescent="0.3">
      <c r="C22" s="19"/>
      <c r="D22" s="16"/>
    </row>
    <row r="23" spans="2:13" x14ac:dyDescent="0.3">
      <c r="E23" s="18"/>
      <c r="F23" s="16"/>
      <c r="G23" s="16"/>
    </row>
    <row r="24" spans="2:13" x14ac:dyDescent="0.3">
      <c r="G24" s="16"/>
    </row>
    <row r="25" spans="2:13" x14ac:dyDescent="0.3">
      <c r="H25" s="16"/>
    </row>
    <row r="27" spans="2:13" x14ac:dyDescent="0.3">
      <c r="B27" s="3"/>
      <c r="C27" s="3"/>
      <c r="D27" s="3"/>
      <c r="E27" s="3"/>
      <c r="F27" s="3"/>
      <c r="G27" s="3"/>
      <c r="H27" s="3"/>
      <c r="I27" s="3"/>
      <c r="J27" s="3"/>
      <c r="K27" s="2"/>
    </row>
    <row r="28" spans="2:13" x14ac:dyDescent="0.3">
      <c r="B28" s="3"/>
      <c r="C28" s="3"/>
      <c r="D28" s="3"/>
      <c r="E28" s="3"/>
      <c r="F28" s="3"/>
      <c r="G28" s="3"/>
      <c r="H28" s="3"/>
      <c r="I28" s="3"/>
      <c r="J28" s="3"/>
      <c r="K28" s="2"/>
    </row>
    <row r="29" spans="2:13" x14ac:dyDescent="0.3">
      <c r="B29" s="3"/>
      <c r="C29" s="3"/>
      <c r="D29" s="3"/>
      <c r="E29" s="3"/>
      <c r="F29" s="3"/>
      <c r="G29" s="3"/>
      <c r="H29" s="3"/>
      <c r="I29" s="3"/>
      <c r="J29" s="3"/>
      <c r="K29" s="2"/>
    </row>
  </sheetData>
  <pageMargins left="0.25" right="0.25" top="0.75" bottom="0.75" header="0.3" footer="0.3"/>
  <pageSetup paperSize="9" scale="9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362BA2239FE4CB9F0AA5AA8F843A6" ma:contentTypeVersion="13" ma:contentTypeDescription="Create a new document." ma:contentTypeScope="" ma:versionID="293247aa53d7197b2d7eaebaddea9199">
  <xsd:schema xmlns:xsd="http://www.w3.org/2001/XMLSchema" xmlns:xs="http://www.w3.org/2001/XMLSchema" xmlns:p="http://schemas.microsoft.com/office/2006/metadata/properties" xmlns:ns2="fd509e71-f5fc-452e-bf93-811b8bada609" xmlns:ns3="0f432df5-1a6a-4242-9ec4-b62c0cbb09dd" targetNamespace="http://schemas.microsoft.com/office/2006/metadata/properties" ma:root="true" ma:fieldsID="61b122f1de92aa21ad19bd0bc0e97a50" ns2:_="" ns3:_="">
    <xsd:import namespace="fd509e71-f5fc-452e-bf93-811b8bada609"/>
    <xsd:import namespace="0f432df5-1a6a-4242-9ec4-b62c0cbb0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9e71-f5fc-452e-bf93-811b8bada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4c608f-27a8-4f83-aabd-9af6f37da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32df5-1a6a-4242-9ec4-b62c0cbb0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cd2204-2fdc-40f5-aa4a-91ffb324d13c}" ma:internalName="TaxCatchAll" ma:showField="CatchAllData" ma:web="0f432df5-1a6a-4242-9ec4-b62c0cbb0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432df5-1a6a-4242-9ec4-b62c0cbb09dd" xsi:nil="true"/>
    <lcf76f155ced4ddcb4097134ff3c332f xmlns="fd509e71-f5fc-452e-bf93-811b8bada6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A026BA-EDB2-4BA8-8D2D-694255FB7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A704D5-F35D-4324-A08F-5937EC125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9e71-f5fc-452e-bf93-811b8bada609"/>
    <ds:schemaRef ds:uri="0f432df5-1a6a-4242-9ec4-b62c0cbb0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394EFC-8844-4298-BBA7-04DB56DF3EE3}">
  <ds:schemaRefs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fd509e71-f5fc-452e-bf93-811b8bada609"/>
    <ds:schemaRef ds:uri="http://purl.org/dc/elements/1.1/"/>
    <ds:schemaRef ds:uri="http://schemas.microsoft.com/office/infopath/2007/PartnerControls"/>
    <ds:schemaRef ds:uri="0f432df5-1a6a-4242-9ec4-b62c0cbb09d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Pius</dc:creator>
  <cp:keywords/>
  <dc:description/>
  <cp:lastModifiedBy>Chikezie Asadu</cp:lastModifiedBy>
  <cp:revision/>
  <cp:lastPrinted>2024-10-14T09:05:18Z</cp:lastPrinted>
  <dcterms:created xsi:type="dcterms:W3CDTF">2024-05-17T17:09:30Z</dcterms:created>
  <dcterms:modified xsi:type="dcterms:W3CDTF">2024-10-14T09:06:15Z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0x0101007E7362BA2239FE4CB9F0AA5AA8F843A6</vt:lpwstr>
  </property>
  <property fmtid="{D5CDD505-2E9C-101B-9397-08002B2CF9AE}" pid="3" name="MSIP_Label_d3e72968-a733-4bf7-aea4-3c2d04a97618_Enabled">
    <vt:lpwstr>true</vt:lpwstr>
  </property>
  <property fmtid="{D5CDD505-2E9C-101B-9397-08002B2CF9AE}" pid="4" name="MSIP_Label_d3e72968-a733-4bf7-aea4-3c2d04a97618_SetDate">
    <vt:lpwstr>2024-05-17T17:16:41Z</vt:lpwstr>
  </property>
  <property fmtid="{D5CDD505-2E9C-101B-9397-08002B2CF9AE}" pid="5" name="MSIP_Label_d3e72968-a733-4bf7-aea4-3c2d04a97618_Method">
    <vt:lpwstr>Privileged</vt:lpwstr>
  </property>
  <property fmtid="{D5CDD505-2E9C-101B-9397-08002B2CF9AE}" pid="6" name="MSIP_Label_d3e72968-a733-4bf7-aea4-3c2d04a97618_Name">
    <vt:lpwstr>d3e72968-a733-4bf7-aea4-3c2d04a97618</vt:lpwstr>
  </property>
  <property fmtid="{D5CDD505-2E9C-101B-9397-08002B2CF9AE}" pid="7" name="MSIP_Label_d3e72968-a733-4bf7-aea4-3c2d04a97618_SiteId">
    <vt:lpwstr>dde00ac9-104d-4c6f-af96-1adb1039445c</vt:lpwstr>
  </property>
  <property fmtid="{D5CDD505-2E9C-101B-9397-08002B2CF9AE}" pid="8" name="MSIP_Label_d3e72968-a733-4bf7-aea4-3c2d04a97618_ActionId">
    <vt:lpwstr>ecadebe4-ab1f-459d-9d62-af97cd59eacf</vt:lpwstr>
  </property>
  <property fmtid="{D5CDD505-2E9C-101B-9397-08002B2CF9AE}" pid="9" name="MSIP_Label_d3e72968-a733-4bf7-aea4-3c2d04a97618_ContentBits">
    <vt:lpwstr>0</vt:lpwstr>
  </property>
  <property fmtid="{D5CDD505-2E9C-101B-9397-08002B2CF9AE}" pid="10" name="MediaServiceImageTags">
    <vt:lpwstr/>
  </property>
</Properties>
</file>